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0" windowWidth="14715" windowHeight="11370" activeTab="2"/>
  </bookViews>
  <sheets>
    <sheet name="пер2" sheetId="1" r:id="rId1"/>
    <sheet name="пер3" sheetId="2" r:id="rId2"/>
    <sheet name="пер4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<sst xmlns="http://schemas.openxmlformats.org/spreadsheetml/2006/main" count="2637" uniqueCount="224">
  <si>
    <t>к решению Совета Омского</t>
  </si>
  <si>
    <t>РАСПРЕДЕЛЕНИЕ</t>
  </si>
  <si>
    <t>№ п/п</t>
  </si>
  <si>
    <t>Коды классификации расходов местного бюджета</t>
  </si>
  <si>
    <t>Главный распорядитель средств местного бюджета</t>
  </si>
  <si>
    <t>Раздел</t>
  </si>
  <si>
    <t>Подраздел</t>
  </si>
  <si>
    <t>Целевая статья</t>
  </si>
  <si>
    <t>1</t>
  </si>
  <si>
    <t>2</t>
  </si>
  <si>
    <t>3</t>
  </si>
  <si>
    <t>4</t>
  </si>
  <si>
    <t>5</t>
  </si>
  <si>
    <t>7</t>
  </si>
  <si>
    <t>Администрация Иртышского сельского поселения Омского муниципального района Омской области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</si>
  <si>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</si>
  <si>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</si>
  <si>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</si>
  <si>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</si>
  <si>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</si>
  <si>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</si>
  <si>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Другие общегосударственные вопросы</t>
  </si>
  <si>
    <t>13</t>
  </si>
  <si>
    <t>001</t>
  </si>
  <si>
    <t>Мобилизационная и вневойсковая подготовка</t>
  </si>
  <si>
    <t>03</t>
  </si>
  <si>
    <t>05</t>
  </si>
  <si>
    <t>Коммунальное хозяйство</t>
  </si>
  <si>
    <t>Благоустройство</t>
  </si>
  <si>
    <t>08</t>
  </si>
  <si>
    <t>Культура</t>
  </si>
  <si>
    <t>11</t>
  </si>
  <si>
    <t>Физическая культура</t>
  </si>
  <si>
    <t>ВСЕГО РАСХОДОВ</t>
  </si>
  <si>
    <t xml:space="preserve">к решению Совета Иртышского сельского поселения </t>
  </si>
  <si>
    <t xml:space="preserve">"Приложение № 4                       </t>
  </si>
  <si>
    <t>Наименование кодов классификации расходов местного бюджета</t>
  </si>
  <si>
    <t>Общегосударственные вопросы</t>
  </si>
  <si>
    <t>00</t>
  </si>
  <si>
    <t>Национальная оборона</t>
  </si>
  <si>
    <t>Жилищно-коммунальное хозяйство</t>
  </si>
  <si>
    <t>Культура, кинематография</t>
  </si>
  <si>
    <t xml:space="preserve">Культура </t>
  </si>
  <si>
    <t>Физическая культура и спорт</t>
  </si>
  <si>
    <t>98</t>
  </si>
  <si>
    <t/>
  </si>
  <si>
    <t>Сумма, рублей</t>
  </si>
  <si>
    <t>Всего</t>
  </si>
  <si>
    <t>в том числе за счет поступлений целевого характера</t>
  </si>
  <si>
    <t>8</t>
  </si>
  <si>
    <t>Сумма,  рублей</t>
  </si>
  <si>
    <t>09</t>
  </si>
  <si>
    <t>Дорожное хозяйство (дорожные фонды)</t>
  </si>
  <si>
    <t>Образование</t>
  </si>
  <si>
    <t>07</t>
  </si>
  <si>
    <t>0</t>
  </si>
  <si>
    <t>Национальная безопасность и правоохранительная деятельность</t>
  </si>
  <si>
    <t>Национальная экономика</t>
  </si>
  <si>
    <t>Резервные фонды</t>
  </si>
  <si>
    <t>Резервные средства</t>
  </si>
  <si>
    <t>870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</si>
  <si>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</si>
  <si>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</si>
  <si>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</si>
  <si>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Обеспечение проведения выборов и референдумов</t>
  </si>
  <si>
    <t>Вид расходов</t>
  </si>
  <si>
    <t>Прочая закупка товаров, работ и услуг для обеспечения государственных (муниципальных) нужд</t>
  </si>
  <si>
    <t>Подпрограмма"Совершенствование муниципального управления в Иртышском сельском поселении Омского муниципального района Омской области"</t>
  </si>
  <si>
    <t>Уплата прочих налогов, сборов и иных платежей</t>
  </si>
  <si>
    <t>Обеспечение проведенияя выборов и референдумов</t>
  </si>
  <si>
    <t>Организация и обеспечение мероприятий по решению других (общих) вопросов муниципального значения</t>
  </si>
  <si>
    <t>Подпрограмма "Повышение энергетической эффективности и сокращение энергетических издержек в Администрации Иртышского сельского поселения"</t>
  </si>
  <si>
    <t>Обеспечение снижения энергетических издержек</t>
  </si>
  <si>
    <t>Финансовое обеспечение исполнения органами местного самоуправления Омской области полномочий по первичному воинскому учету на территориях, где отсутствуют военные комиссариаты</t>
  </si>
  <si>
    <t>Подпрограмма "Поддержка дорожного хозяйства Иртышского сельского поселения Омского муниципального района Омской области"</t>
  </si>
  <si>
    <t>Разработка проектно-сметной документации на капитальный и ямочный ремонт,  дорог местного значения</t>
  </si>
  <si>
    <t>Капитальный и ямочный ремонт,  дорог местного значения</t>
  </si>
  <si>
    <t>Повышение безопасности дорожного движения в границах Иртышского сельского поселения</t>
  </si>
  <si>
    <t>Подпрограмма " Развитие жилищно-коммунального хозяйства Иртышского сельского поселения Омского муниципального района Омской области"</t>
  </si>
  <si>
    <t>Строительство и реконструкция систем водоснабжения и водоотведения</t>
  </si>
  <si>
    <t>Закупка товаров, работ, услуг в целях капитального ремонта государственного (муниципального) имущества</t>
  </si>
  <si>
    <t>Строительство и реконструкция систем теплоснабжения</t>
  </si>
  <si>
    <t>Предоставление субсидий на возмещение затрат юридическим лицам, осуществляющим оказание жилищно – коммунальных услуг населению</t>
  </si>
  <si>
    <t>Организация уличного освещения</t>
  </si>
  <si>
    <t>Субсидии юридическим лицам (кроме некоммерческих организаций), индивидуальным предпринимателям, физическим лицам)</t>
  </si>
  <si>
    <t>Прочие мероприятия по благоустройству поселения</t>
  </si>
  <si>
    <t>Подпрограмма "Развитие социально-культурного потенциала населения Иртышского сельского поселения Омского муниципального района Омской области"</t>
  </si>
  <si>
    <t>Организационно-воспитательная работа с молодежью, проведение мероприятий для детей и молодежи</t>
  </si>
  <si>
    <t>Организация культурно - досугового обслуживания населения учреждением культуры, проведение сельских культурных мероприятий и праздников.</t>
  </si>
  <si>
    <t>Физкультурно - оздоровительная работа и мероприятия в области спорта, физической культуры и туризма.</t>
  </si>
  <si>
    <t>(муниципальным программам и непрограммным направлениям деятельности),</t>
  </si>
  <si>
    <t xml:space="preserve"> Омского муниципального района</t>
  </si>
  <si>
    <t>к решению Совета Иртышского сельского поселения</t>
  </si>
  <si>
    <t>Основное мероприятие – дорожное хозяйство</t>
  </si>
  <si>
    <t>Основное мероприятие – развитие творческого потенциала Иртышского сельского поселения</t>
  </si>
  <si>
    <t>Основное мероприятие – развитие молодежной политики на территории Иртышского сельского поселения</t>
  </si>
  <si>
    <t>Основное мероприятие – развитие физической культуры и спорта в Иртышском сельском поселении</t>
  </si>
  <si>
    <t>Основное мероприятие – поддержка коммунального хозяйства</t>
  </si>
  <si>
    <t>Основное мероприятие – благоустройство</t>
  </si>
  <si>
    <t>Основное мероприятие – повышение энергетической эффективности</t>
  </si>
  <si>
    <t>Мероприятия по организации озеленения</t>
  </si>
  <si>
    <t>Содержание и очистка автомобильных дорог общего пользования</t>
  </si>
  <si>
    <t>120</t>
  </si>
  <si>
    <t>850</t>
  </si>
  <si>
    <t>240</t>
  </si>
  <si>
    <t>110</t>
  </si>
  <si>
    <t xml:space="preserve">                                                        к решению Совета Иртышского </t>
  </si>
  <si>
    <t xml:space="preserve">                                 сельского поселения</t>
  </si>
  <si>
    <t>РАСПРЕДЕЛЕНИЕ
бюджетных ассигнований местного бюджета по разделам, подразделам, целевым статьям и видам расходов
классификации расходов бюджетов в ведомственной структуре расходов
на 2014 год и на плановый период 2015 и 2016 годов</t>
  </si>
  <si>
    <t>Вид рас- хо-дов 2</t>
  </si>
  <si>
    <t>налоговых и неналоговых доходов, поступлений нецелевого характера</t>
  </si>
  <si>
    <t>Муниципальная программа Иртышского сельского поселения Омского муниципального района Омской области "Развитие социально - экономического потенциала Иртышского сельского поселения Омского муниципального района Омской области"</t>
  </si>
  <si>
    <t>000</t>
  </si>
  <si>
    <t>Повышение эффективности деятельности Администрации Иртышского сельского поселения</t>
  </si>
  <si>
    <t>998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</si>
  <si>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</si>
  <si>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</si>
  <si>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</si>
  <si>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</si>
  <si>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</si>
  <si>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</si>
  <si>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Формирование и использование средств Резервного фонда Администрации Иртышского сельского поселения</t>
  </si>
  <si>
    <t>Иные бюджетные ассигнования</t>
  </si>
  <si>
    <t>002</t>
  </si>
  <si>
    <t>200</t>
  </si>
  <si>
    <t>Уплата налогов, сборов и иных платежей</t>
  </si>
  <si>
    <t>Организация материально-технического и хозяйственного обеспечения деятельности Администрации Иртышского сельского поселения</t>
  </si>
  <si>
    <t>003</t>
  </si>
  <si>
    <t>Расходы на выплаты персоналу казенных учреждений</t>
  </si>
  <si>
    <t xml:space="preserve"> Иные бюджетные ассигнования</t>
  </si>
  <si>
    <t>Обеспечение деятельности народных дружин</t>
  </si>
  <si>
    <t>005</t>
  </si>
  <si>
    <t>118</t>
  </si>
  <si>
    <t>004</t>
  </si>
  <si>
    <t>Дорожное хозяйство</t>
  </si>
  <si>
    <t>Разработка проектно-сметной документации на капитальный и ямочный ремонт дорог местного значения</t>
  </si>
  <si>
    <t>Капитальный и ямочный ремонт дорог местного значения</t>
  </si>
  <si>
    <t>Утверждение генеральных планов поселения</t>
  </si>
  <si>
    <t>008</t>
  </si>
  <si>
    <t>Развитие молодежной политики на территории Иртышского сельского поселения</t>
  </si>
  <si>
    <t>Организационно-воспитательная работа с молодежью. Проведение мероприятий для детей и молодежи</t>
  </si>
  <si>
    <t>Развитие творческого потенциала Иртышского сельского поселения</t>
  </si>
  <si>
    <t>Организация культурно-досугового обслуживания населения учреждениями культуры, проведение сельских культурных мероприятий и праздников</t>
  </si>
  <si>
    <t>Развитие физической культуры и спорта в Иртышском сельском поселении</t>
  </si>
  <si>
    <t xml:space="preserve">бюджетных ассигнований бюджета Иртышского сельского поселения по целевым статьям </t>
  </si>
  <si>
    <t xml:space="preserve">группам и подгруппам видов расходов классификации расходов бюджетов </t>
  </si>
  <si>
    <t>Муниципальная программа Иртышского сельского поселения Омского муниципального района Омской области «Развитие социально – экономического потенциала Иртышского сельского поселения Омского муниципального района Омской области»</t>
  </si>
  <si>
    <t>800</t>
  </si>
  <si>
    <t>007</t>
  </si>
  <si>
    <t>Основное мероприятие – повышение эффективности деятельности Администрации Иртышского сельского поселения</t>
  </si>
  <si>
    <t>Организация материально- технического и хозяйственного обеспечения деятельности Администрации Иртышского сельского поселения</t>
  </si>
  <si>
    <t>Осуществление мероприятий по предоставлению доплат к пенсиям муниципальных служащих</t>
  </si>
  <si>
    <t>009</t>
  </si>
  <si>
    <t>Социальное обеспечение и иные выплаты населению</t>
  </si>
  <si>
    <t>300</t>
  </si>
  <si>
    <t>Социальные выплаты гражданам,кроме публичных нормативных социальных выплат</t>
  </si>
  <si>
    <t>320</t>
  </si>
  <si>
    <t>6</t>
  </si>
  <si>
    <t>997</t>
  </si>
  <si>
    <t>Молодежная политика</t>
  </si>
  <si>
    <t xml:space="preserve">Молодежная политика </t>
  </si>
  <si>
    <t>Социальная политика</t>
  </si>
  <si>
    <t>Пенсионное обеспечение</t>
  </si>
  <si>
    <t>Муниципальная программа Иртышского сельского поселения Омского муниципального района Омской области "Развитие социально - экономического потенциала Иртышского сельского поселения Омского муниципального района Омской области на 2014 - 2018 годы"</t>
  </si>
  <si>
    <t>Подпрограмма "Развитие социально - культурного потенциала населения  Иртышского сельского поселения Омского муниципального района Омской области"</t>
  </si>
  <si>
    <t>Исполнение судебных актов</t>
  </si>
  <si>
    <t>10</t>
  </si>
  <si>
    <r>
      <t xml:space="preserve">                                                        от</t>
    </r>
    <r>
      <rPr>
        <u val="single"/>
        <sz val="14"/>
        <rFont val="Times New Roman"/>
        <family val="1"/>
      </rPr>
      <t xml:space="preserve"> ___________________________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>____</t>
    </r>
  </si>
  <si>
    <r>
      <t xml:space="preserve">                                                                                     от </t>
    </r>
    <r>
      <rPr>
        <u val="single"/>
        <sz val="11"/>
        <rFont val="Times New Roman"/>
        <family val="1"/>
      </rPr>
      <t>___________________________</t>
    </r>
    <r>
      <rPr>
        <sz val="11"/>
        <rFont val="Times New Roman"/>
        <family val="1"/>
      </rPr>
      <t xml:space="preserve"> № </t>
    </r>
    <r>
      <rPr>
        <u val="single"/>
        <sz val="11"/>
        <rFont val="Times New Roman"/>
        <family val="1"/>
      </rPr>
      <t>______</t>
    </r>
  </si>
  <si>
    <t>Муниципальная программа Иртышского сельского поселения Омского муниципального района Омской области «Формирование комфортной городской среды на 2018-2022 годы»</t>
  </si>
  <si>
    <t>Подпрограмма "Благоустройство дворовых территорий многоквартирных домов Иртышского сельского поселения Омского муниципального района Омской области"</t>
  </si>
  <si>
    <t>Основное мероприятие - благоустройство общественных территорий Иртышского сельского поселения</t>
  </si>
  <si>
    <t>Подпрограмма "Благоустройство общественных территорий Иртышского сельского поселения Омского муниципального района Омской области"</t>
  </si>
  <si>
    <t>Основное мероприятие - формирование современной городской среды, в том числе, благоустройство дворовых территорий могоквартирных домов Иртышского сельского поселения</t>
  </si>
  <si>
    <t>55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</si>
  <si>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</si>
  <si>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(благоустройство дворовых территорий многоквартирных домов)</t>
  </si>
  <si>
    <t>Основное мероприятие-благоустройство общественных территорий Иртышского сельского поселения</t>
  </si>
  <si>
    <t>Основное мероприятие- формирование современной городской среды, в том числе, благоустройство дворовых территорий могоквартирных домов Иртышского сельского поселения</t>
  </si>
  <si>
    <r>
      <t xml:space="preserve">от </t>
    </r>
    <r>
      <rPr>
        <u val="single"/>
        <sz val="11"/>
        <rFont val="Arial"/>
        <family val="2"/>
      </rPr>
      <t>_____________________________________</t>
    </r>
    <r>
      <rPr>
        <sz val="11"/>
        <rFont val="Arial"/>
        <family val="2"/>
      </rPr>
      <t xml:space="preserve">№ </t>
    </r>
    <r>
      <rPr>
        <u val="single"/>
        <sz val="11"/>
        <rFont val="Arial"/>
        <family val="2"/>
      </rPr>
      <t>_______</t>
    </r>
  </si>
  <si>
    <t>Поддержка государственных программ субъектов Российской Федерации и муниципальных программ формирования современной городской среды (капитальный ремонт, ремонт и содержание автомобильных дорог общего пользования местного значения наиболее посещаемых муниципальных территорий общего пользования  населенных пунктов)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</si>
  <si>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(благоустройство общественных территорий)</t>
  </si>
  <si>
    <t>Премии и гранты</t>
  </si>
  <si>
    <t>350</t>
  </si>
  <si>
    <t>Ремонт автомобильной дороги ул. Горького</t>
  </si>
  <si>
    <t>Ремонт автомобильной дороги ул.Восточная</t>
  </si>
  <si>
    <t>006</t>
  </si>
  <si>
    <t>Ремонт автомобильной дороги ул . Восточная</t>
  </si>
  <si>
    <t>Выполнение работ по проектированию автомобильных дорог: ул. Стрижаченко, ул. Никифорова, ул. Восточная</t>
  </si>
  <si>
    <t>Мероприятия по организации и содержанию мест захоронения</t>
  </si>
  <si>
    <t>Подпрограмма"Организация мероприятий по осуществлению части переданных полномочий"</t>
  </si>
  <si>
    <t>Реализация отдельных полномочий по решению вопросов местного значения</t>
  </si>
  <si>
    <t>Выполнение части полномочий в сфере водоснабжения населения и водоотведения</t>
  </si>
  <si>
    <t>Осуществление мероприятий по водоснабжению населения и водоотведению</t>
  </si>
  <si>
    <t>Выполнение части полномочий в сфере градостроительной деятельности и территориального планирования</t>
  </si>
  <si>
    <t>Предоставление межбюджетных трансфертов бюджету Омского муниципального района</t>
  </si>
  <si>
    <t>Межбюджетные трансферты</t>
  </si>
  <si>
    <t>500</t>
  </si>
  <si>
    <t>Иные межбюджетные трансферты</t>
  </si>
  <si>
    <t>540</t>
  </si>
  <si>
    <t>Подпрограмма "Организация мероприятий по осуществлению части переданных полномочий"</t>
  </si>
  <si>
    <t>Мероприятия в области водоснабжения и водоотведения</t>
  </si>
  <si>
    <t xml:space="preserve"> </t>
  </si>
  <si>
    <t>010</t>
  </si>
  <si>
    <t xml:space="preserve"> в т.ч. поступлений целевого характера</t>
  </si>
  <si>
    <t>в т. ч.  поступлений целевого характера</t>
  </si>
  <si>
    <t>Осуществление иных мероприятий в сфере дорожной деятельности</t>
  </si>
  <si>
    <t xml:space="preserve">                                                        Приложение № 3</t>
  </si>
  <si>
    <t>2023 год</t>
  </si>
  <si>
    <t>Защита населения территории от чрезвычайных ситуаций природного и техногенного характера, пожарная безопасность</t>
  </si>
  <si>
    <t>Мероприятия по предупреждению и ликвидации последствий чрезвычайных ситуаций и стихийных бедствий, пажарная безопасность</t>
  </si>
  <si>
    <t>Мероприятия по предупреждению и ликвидации последствий чрезвычайных ситуаций и стихийных бедствий, пажарной безопасности</t>
  </si>
  <si>
    <t>Приложение № 4</t>
  </si>
  <si>
    <r>
      <t xml:space="preserve">                                                                                      Приложение </t>
    </r>
    <r>
      <rPr>
        <b/>
        <sz val="11"/>
        <rFont val="Times New Roman"/>
        <family val="1"/>
      </rPr>
      <t>№2</t>
    </r>
    <r>
      <rPr>
        <sz val="11"/>
        <rFont val="Times New Roman"/>
        <family val="1"/>
      </rPr>
      <t xml:space="preserve">                       </t>
    </r>
  </si>
  <si>
    <t>2024 год</t>
  </si>
  <si>
    <t>830</t>
  </si>
  <si>
    <t>Мероприятия по профилактике правонарушений, преступлений в сфере незаконной реализации наркотических средств</t>
  </si>
  <si>
    <t>011</t>
  </si>
  <si>
    <t>Выполнение части полномочий в области обращения с твердыми коммунальными отходами</t>
  </si>
  <si>
    <t>Ведомственная структура расходов бюджета Иртышского сельского поселения на 2023и на плановый период 2024 и 2025 годов по разделам, подразделам и целевым статьям (муниципальным программам и непрограммным направлениям деятельности), группам, подгруппам видов расходов классификации расходов бюджетов</t>
  </si>
  <si>
    <t>"О бюджете Иртышского сельского поселения на 2023 год и на плановый период 2024 и 2025 годов"</t>
  </si>
  <si>
    <t>РАСПРЕДЕЛЕНИЕ
бюджетных ассигнований бюджета Иртышского сельского поселения по разделам и подразделам классификации расходов бюджетов на 2023 год и плановый период 2024 и 2025 годов</t>
  </si>
  <si>
    <t>2025 год</t>
  </si>
  <si>
    <t>на 2023 год и на плановый период 2024 и 2025 годов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</si>
</sst>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00"/>
    <numFmt numFmtId="190" formatCode="00;&quot;&quot;;&quot;&quot;"/>
    <numFmt numFmtId="191" formatCode="000;&quot;&quot;;&quot;&quot;"/>
    <numFmt numFmtId="192" formatCode="00;&quot;&quot;;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0"/>
    <numFmt numFmtId="198" formatCode="#,##0.00;[Red]\-#,##0.00;0.00"/>
    <numFmt numFmtId="199" formatCode="0000"/>
    <numFmt numFmtId="200" formatCode="0000000"/>
    <numFmt numFmtId="201" formatCode="#,##0.00;;"/>
    <numFmt numFmtId="202" formatCode="#,##0.0;[Red]\-#,##0.0"/>
    <numFmt numFmtId="203" formatCode="#,##0.00_ ;[Red]\-#,##0.00\ "/>
    <numFmt numFmtId="204" formatCode="000000"/>
  </numFmts>
  <fonts count="67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8"/>
      <name val="Arial Cyr"/>
      <family val="2"/>
    </font>
    <font>
      <sz val="14"/>
      <color indexed="17"/>
      <name val="Times New Roman"/>
      <family val="1"/>
    </font>
    <font>
      <b/>
      <sz val="12"/>
      <name val="Arial"/>
      <family val="2"/>
    </font>
    <font>
      <b/>
      <i/>
      <sz val="12"/>
      <name val="Arial"/>
      <family val="2"/>
    </font>
    <font>
      <i/>
      <sz val="8"/>
      <name val="Arial Cyr"/>
      <family val="2"/>
    </font>
    <font>
      <i/>
      <sz val="14"/>
      <name val="Times New Roman"/>
      <family val="1"/>
    </font>
    <font>
      <i/>
      <sz val="10"/>
      <name val="Arial"/>
      <family val="2"/>
    </font>
    <font>
      <i/>
      <sz val="12"/>
      <name val="Arial"/>
      <family val="2"/>
    </font>
    <font>
      <i/>
      <sz val="12"/>
      <name val="Times New Roman"/>
      <family val="1"/>
    </font>
    <font>
      <sz val="11"/>
      <name val="Arial"/>
      <family val="2"/>
    </font>
    <font>
      <u val="single"/>
      <sz val="11"/>
      <name val="Times New Roman"/>
      <family val="1"/>
    </font>
    <font>
      <u val="single"/>
      <sz val="11"/>
      <name val="Arial"/>
      <family val="2"/>
    </font>
    <font>
      <u val="single"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Times New Roman"/>
      <family val="1"/>
    </font>
    <font>
      <b/>
      <sz val="12"/>
      <color indexed="10"/>
      <name val="Arial"/>
      <family val="2"/>
    </font>
    <font>
      <i/>
      <sz val="12"/>
      <color indexed="17"/>
      <name val="Times New Roman"/>
      <family val="1"/>
    </font>
    <font>
      <sz val="12"/>
      <color indexed="17"/>
      <name val="Arial"/>
      <family val="2"/>
    </font>
    <font>
      <sz val="10"/>
      <color indexed="62"/>
      <name val="Arial"/>
      <family val="2"/>
    </font>
    <font>
      <sz val="14"/>
      <color indexed="62"/>
      <name val="Times New Roman"/>
      <family val="1"/>
    </font>
    <font>
      <b/>
      <sz val="14"/>
      <color indexed="62"/>
      <name val="Times New Roman"/>
      <family val="1"/>
    </font>
    <font>
      <i/>
      <sz val="12"/>
      <color indexed="10"/>
      <name val="Times New Roman"/>
      <family val="1"/>
    </font>
    <font>
      <sz val="12"/>
      <color indexed="10"/>
      <name val="Arial"/>
      <family val="2"/>
    </font>
    <font>
      <sz val="12"/>
      <color indexed="10"/>
      <name val="Times New Roman"/>
      <family val="1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  <font>
      <u val="single"/>
      <sz val="10"/>
      <color theme="11"/>
      <name val="Arial"/>
      <family val="2"/>
    </font>
    <font>
      <sz val="12"/>
      <color rgb="FF00B050"/>
      <name val="Times New Roman"/>
      <family val="1"/>
    </font>
    <font>
      <b/>
      <sz val="12"/>
      <color rgb="FFFF0000"/>
      <name val="Arial"/>
      <family val="2"/>
    </font>
    <font>
      <i/>
      <sz val="12"/>
      <color rgb="FF00B050"/>
      <name val="Times New Roman"/>
      <family val="1"/>
    </font>
    <font>
      <sz val="12"/>
      <color rgb="FF00B050"/>
      <name val="Arial"/>
      <family val="2"/>
    </font>
    <font>
      <sz val="10"/>
      <color theme="3" tint="0.39998000860214233"/>
      <name val="Arial"/>
      <family val="2"/>
    </font>
    <font>
      <sz val="14"/>
      <color theme="3" tint="0.39998000860214233"/>
      <name val="Times New Roman"/>
      <family val="1"/>
    </font>
    <font>
      <b/>
      <sz val="14"/>
      <color theme="3" tint="0.39998000860214233"/>
      <name val="Times New Roman"/>
      <family val="1"/>
    </font>
    <font>
      <i/>
      <sz val="12"/>
      <color rgb="FFFF0000"/>
      <name val="Times New Roman"/>
      <family val="1"/>
    </font>
    <font>
      <sz val="12"/>
      <color rgb="FFFF0000"/>
      <name val="Arial"/>
      <family val="2"/>
    </font>
    <font>
      <sz val="12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5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5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188" fontId="2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 shrinkToFit="1"/>
      <protection/>
    </xf>
    <xf numFmtId="0" fontId="1" fillId="0" borderId="11" xfId="0" applyNumberFormat="1" applyFont="1" applyFill="1" applyBorder="1" applyAlignment="1" applyProtection="1">
      <alignment horizontal="center" vertical="top" wrapText="1" shrinkToFit="1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vertical="top" wrapText="1"/>
      <protection/>
    </xf>
    <xf numFmtId="49" fontId="5" fillId="0" borderId="11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5" fillId="0" borderId="11" xfId="0" applyNumberFormat="1" applyFont="1" applyFill="1" applyBorder="1" applyAlignment="1" applyProtection="1">
      <alignment vertical="top" wrapText="1" shrinkToFi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 shrinkToFit="1"/>
      <protection/>
    </xf>
    <xf numFmtId="0" fontId="28" fillId="0" borderId="11" xfId="0" applyNumberFormat="1" applyFont="1" applyFill="1" applyBorder="1" applyAlignment="1" applyProtection="1">
      <alignment horizontal="left" vertical="top" wrapText="1" shrinkToFit="1"/>
      <protection/>
    </xf>
    <xf numFmtId="0" fontId="0" fillId="0" borderId="0" xfId="33" applyFill="1" applyProtection="1">
      <alignment/>
      <protection hidden="1"/>
    </xf>
    <xf numFmtId="0" fontId="5" fillId="0" borderId="0" xfId="33" applyFont="1" applyFill="1" applyProtection="1">
      <alignment/>
      <protection hidden="1"/>
    </xf>
    <xf numFmtId="0" fontId="31" fillId="0" borderId="11" xfId="0" applyNumberFormat="1" applyFont="1" applyFill="1" applyBorder="1" applyAlignment="1" applyProtection="1">
      <alignment horizontal="left" vertical="top" wrapText="1" shrinkToFit="1"/>
      <protection/>
    </xf>
    <xf numFmtId="0" fontId="0" fillId="0" borderId="0" xfId="33" applyFill="1">
      <alignment/>
      <protection/>
    </xf>
    <xf numFmtId="49" fontId="5" fillId="0" borderId="11" xfId="33" applyNumberFormat="1" applyFont="1" applyFill="1" applyBorder="1" applyAlignment="1" applyProtection="1">
      <alignment horizontal="center" vertical="center"/>
      <protection hidden="1"/>
    </xf>
    <xf numFmtId="0" fontId="5" fillId="0" borderId="11" xfId="33" applyFont="1" applyFill="1" applyBorder="1" applyAlignment="1" applyProtection="1">
      <alignment horizontal="center" vertical="center"/>
      <protection hidden="1"/>
    </xf>
    <xf numFmtId="0" fontId="5" fillId="0" borderId="11" xfId="33" applyFont="1" applyFill="1" applyBorder="1" applyAlignment="1" applyProtection="1">
      <alignment horizontal="center" vertical="center" wrapText="1"/>
      <protection hidden="1"/>
    </xf>
    <xf numFmtId="49" fontId="5" fillId="0" borderId="11" xfId="33" applyNumberFormat="1" applyFont="1" applyFill="1" applyBorder="1" applyAlignment="1" applyProtection="1">
      <alignment horizontal="center" vertical="center" wrapText="1"/>
      <protection hidden="1"/>
    </xf>
    <xf numFmtId="0" fontId="32" fillId="0" borderId="11" xfId="0" applyNumberFormat="1" applyFont="1" applyFill="1" applyBorder="1" applyAlignment="1" applyProtection="1">
      <alignment horizontal="left" vertical="top" wrapText="1" shrinkToFit="1"/>
      <protection/>
    </xf>
    <xf numFmtId="49" fontId="34" fillId="0" borderId="11" xfId="33" applyNumberFormat="1" applyFont="1" applyFill="1" applyBorder="1" applyAlignment="1" applyProtection="1">
      <alignment horizontal="center" vertical="center"/>
      <protection hidden="1"/>
    </xf>
    <xf numFmtId="0" fontId="34" fillId="0" borderId="11" xfId="33" applyFont="1" applyFill="1" applyBorder="1" applyAlignment="1" applyProtection="1">
      <alignment horizontal="center" vertical="center" wrapText="1"/>
      <protection hidden="1"/>
    </xf>
    <xf numFmtId="0" fontId="5" fillId="0" borderId="0" xfId="33" applyFont="1" applyFill="1" applyBorder="1" applyAlignment="1" applyProtection="1">
      <alignment horizontal="center" vertical="center"/>
      <protection hidden="1"/>
    </xf>
    <xf numFmtId="0" fontId="7" fillId="0" borderId="0" xfId="33" applyFont="1" applyFill="1" applyProtection="1">
      <alignment/>
      <protection hidden="1"/>
    </xf>
    <xf numFmtId="0" fontId="57" fillId="0" borderId="0" xfId="33" applyFont="1" applyFill="1" applyProtection="1">
      <alignment/>
      <protection hidden="1"/>
    </xf>
    <xf numFmtId="0" fontId="28" fillId="0" borderId="0" xfId="33" applyFont="1" applyFill="1" applyProtection="1">
      <alignment/>
      <protection hidden="1"/>
    </xf>
    <xf numFmtId="0" fontId="58" fillId="0" borderId="0" xfId="33" applyFont="1" applyFill="1" applyAlignment="1">
      <alignment horizontal="center" vertical="center"/>
      <protection/>
    </xf>
    <xf numFmtId="4" fontId="7" fillId="0" borderId="0" xfId="33" applyNumberFormat="1" applyFont="1" applyFill="1" applyAlignment="1">
      <alignment vertical="center"/>
      <protection/>
    </xf>
    <xf numFmtId="0" fontId="28" fillId="0" borderId="0" xfId="33" applyFont="1" applyFill="1">
      <alignment/>
      <protection/>
    </xf>
    <xf numFmtId="0" fontId="7" fillId="0" borderId="0" xfId="33" applyFont="1" applyFill="1" applyAlignment="1" applyProtection="1">
      <alignment vertical="center" wrapText="1"/>
      <protection hidden="1"/>
    </xf>
    <xf numFmtId="0" fontId="7" fillId="0" borderId="0" xfId="33" applyFont="1" applyFill="1" applyAlignment="1" applyProtection="1">
      <alignment horizontal="right" vertical="center"/>
      <protection hidden="1"/>
    </xf>
    <xf numFmtId="0" fontId="7" fillId="0" borderId="0" xfId="33" applyFont="1" applyFill="1" applyAlignment="1" applyProtection="1">
      <alignment vertical="center"/>
      <protection hidden="1"/>
    </xf>
    <xf numFmtId="0" fontId="7" fillId="0" borderId="0" xfId="33" applyFont="1" applyFill="1" applyAlignment="1" applyProtection="1">
      <alignment horizontal="center" vertical="center" wrapText="1"/>
      <protection hidden="1"/>
    </xf>
    <xf numFmtId="0" fontId="7" fillId="0" borderId="0" xfId="33" applyFont="1" applyFill="1" applyAlignment="1" applyProtection="1">
      <alignment horizontal="center" vertical="center"/>
      <protection hidden="1"/>
    </xf>
    <xf numFmtId="0" fontId="57" fillId="0" borderId="0" xfId="33" applyFont="1" applyFill="1" applyAlignment="1" applyProtection="1">
      <alignment horizontal="center" vertical="center"/>
      <protection hidden="1"/>
    </xf>
    <xf numFmtId="0" fontId="7" fillId="0" borderId="0" xfId="33" applyFont="1" applyFill="1" applyBorder="1" applyAlignment="1" applyProtection="1">
      <alignment horizontal="center" vertical="center"/>
      <protection hidden="1"/>
    </xf>
    <xf numFmtId="0" fontId="7" fillId="0" borderId="12" xfId="33" applyFont="1" applyFill="1" applyBorder="1" applyProtection="1">
      <alignment/>
      <protection hidden="1"/>
    </xf>
    <xf numFmtId="0" fontId="7" fillId="0" borderId="11" xfId="33" applyFont="1" applyFill="1" applyBorder="1" applyAlignment="1" applyProtection="1">
      <alignment horizontal="center" vertical="center" wrapText="1"/>
      <protection hidden="1"/>
    </xf>
    <xf numFmtId="0" fontId="7" fillId="0" borderId="12" xfId="33" applyFont="1" applyFill="1" applyBorder="1" applyAlignment="1" applyProtection="1">
      <alignment/>
      <protection hidden="1"/>
    </xf>
    <xf numFmtId="0" fontId="7" fillId="0" borderId="11" xfId="33" applyFont="1" applyFill="1" applyBorder="1" applyAlignment="1" applyProtection="1">
      <alignment horizontal="center" vertical="center" textRotation="90" wrapText="1"/>
      <protection hidden="1"/>
    </xf>
    <xf numFmtId="0" fontId="7" fillId="0" borderId="12" xfId="33" applyFont="1" applyFill="1" applyBorder="1" applyAlignment="1" applyProtection="1">
      <alignment horizontal="center" vertical="center" wrapText="1"/>
      <protection hidden="1"/>
    </xf>
    <xf numFmtId="0" fontId="7" fillId="0" borderId="11" xfId="33" applyFont="1" applyFill="1" applyBorder="1" applyAlignment="1" applyProtection="1">
      <alignment horizontal="center" vertical="center"/>
      <protection hidden="1"/>
    </xf>
    <xf numFmtId="0" fontId="7" fillId="0" borderId="11" xfId="33" applyFont="1" applyFill="1" applyBorder="1" applyAlignment="1" applyProtection="1">
      <alignment vertical="top" wrapText="1" readingOrder="1"/>
      <protection hidden="1"/>
    </xf>
    <xf numFmtId="189" fontId="7" fillId="0" borderId="11" xfId="33" applyNumberFormat="1" applyFont="1" applyFill="1" applyBorder="1" applyAlignment="1" applyProtection="1">
      <alignment horizontal="center" vertical="top" wrapText="1" readingOrder="1"/>
      <protection hidden="1"/>
    </xf>
    <xf numFmtId="197" fontId="7" fillId="0" borderId="11" xfId="33" applyNumberFormat="1" applyFont="1" applyFill="1" applyBorder="1" applyAlignment="1" applyProtection="1">
      <alignment horizontal="center" vertical="top" wrapText="1" readingOrder="1"/>
      <protection hidden="1"/>
    </xf>
    <xf numFmtId="49" fontId="7" fillId="0" borderId="11" xfId="33" applyNumberFormat="1" applyFont="1" applyFill="1" applyBorder="1" applyAlignment="1" applyProtection="1">
      <alignment horizontal="center" vertical="top" wrapText="1" readingOrder="1"/>
      <protection hidden="1"/>
    </xf>
    <xf numFmtId="0" fontId="7" fillId="0" borderId="11" xfId="33" applyFont="1" applyFill="1" applyBorder="1" applyAlignment="1" applyProtection="1">
      <alignment horizontal="center" vertical="top" wrapText="1" readingOrder="1"/>
      <protection hidden="1"/>
    </xf>
    <xf numFmtId="0" fontId="28" fillId="0" borderId="13" xfId="33" applyFont="1" applyFill="1" applyBorder="1" applyProtection="1">
      <alignment/>
      <protection hidden="1"/>
    </xf>
    <xf numFmtId="0" fontId="7" fillId="0" borderId="11" xfId="33" applyFont="1" applyFill="1" applyBorder="1" applyAlignment="1" applyProtection="1">
      <alignment vertical="top" wrapText="1"/>
      <protection hidden="1"/>
    </xf>
    <xf numFmtId="189" fontId="7" fillId="0" borderId="11" xfId="33" applyNumberFormat="1" applyFont="1" applyFill="1" applyBorder="1" applyAlignment="1" applyProtection="1">
      <alignment horizontal="center" vertical="center" wrapText="1"/>
      <protection hidden="1"/>
    </xf>
    <xf numFmtId="197" fontId="7" fillId="0" borderId="11" xfId="33" applyNumberFormat="1" applyFont="1" applyFill="1" applyBorder="1" applyAlignment="1" applyProtection="1">
      <alignment horizontal="center" vertical="center" wrapText="1"/>
      <protection hidden="1"/>
    </xf>
    <xf numFmtId="49" fontId="7" fillId="0" borderId="11" xfId="33" applyNumberFormat="1" applyFont="1" applyFill="1" applyBorder="1" applyAlignment="1" applyProtection="1">
      <alignment horizontal="center" vertical="center" wrapText="1"/>
      <protection hidden="1"/>
    </xf>
    <xf numFmtId="4" fontId="7" fillId="0" borderId="11" xfId="33" applyNumberFormat="1" applyFont="1" applyFill="1" applyBorder="1" applyAlignment="1" applyProtection="1">
      <alignment horizontal="center" vertical="center" wrapText="1"/>
      <protection hidden="1"/>
    </xf>
    <xf numFmtId="0" fontId="57" fillId="0" borderId="11" xfId="33" applyFont="1" applyFill="1" applyBorder="1" applyAlignment="1" applyProtection="1">
      <alignment vertical="top" wrapText="1"/>
      <protection hidden="1"/>
    </xf>
    <xf numFmtId="0" fontId="37" fillId="0" borderId="12" xfId="33" applyFont="1" applyFill="1" applyBorder="1" applyAlignment="1" applyProtection="1">
      <alignment/>
      <protection hidden="1"/>
    </xf>
    <xf numFmtId="0" fontId="37" fillId="0" borderId="11" xfId="33" applyFont="1" applyFill="1" applyBorder="1" applyAlignment="1" applyProtection="1">
      <alignment horizontal="center" vertical="center" wrapText="1"/>
      <protection hidden="1"/>
    </xf>
    <xf numFmtId="0" fontId="59" fillId="0" borderId="11" xfId="33" applyFont="1" applyFill="1" applyBorder="1" applyAlignment="1" applyProtection="1">
      <alignment vertical="top" wrapText="1"/>
      <protection hidden="1"/>
    </xf>
    <xf numFmtId="189" fontId="37" fillId="0" borderId="11" xfId="33" applyNumberFormat="1" applyFont="1" applyFill="1" applyBorder="1" applyAlignment="1" applyProtection="1">
      <alignment horizontal="center" vertical="center" wrapText="1"/>
      <protection hidden="1"/>
    </xf>
    <xf numFmtId="197" fontId="37" fillId="0" borderId="11" xfId="33" applyNumberFormat="1" applyFont="1" applyFill="1" applyBorder="1" applyAlignment="1" applyProtection="1">
      <alignment horizontal="center" vertical="center" wrapText="1"/>
      <protection hidden="1"/>
    </xf>
    <xf numFmtId="49" fontId="37" fillId="0" borderId="11" xfId="33" applyNumberFormat="1" applyFont="1" applyFill="1" applyBorder="1" applyAlignment="1" applyProtection="1">
      <alignment horizontal="center" vertical="center" wrapText="1"/>
      <protection hidden="1"/>
    </xf>
    <xf numFmtId="4" fontId="37" fillId="0" borderId="11" xfId="33" applyNumberFormat="1" applyFont="1" applyFill="1" applyBorder="1" applyAlignment="1" applyProtection="1">
      <alignment horizontal="center" vertical="center" wrapText="1"/>
      <protection hidden="1"/>
    </xf>
    <xf numFmtId="0" fontId="36" fillId="0" borderId="13" xfId="33" applyFont="1" applyFill="1" applyBorder="1" applyProtection="1">
      <alignment/>
      <protection hidden="1"/>
    </xf>
    <xf numFmtId="0" fontId="37" fillId="0" borderId="12" xfId="33" applyFont="1" applyFill="1" applyBorder="1" applyAlignment="1" applyProtection="1">
      <alignment horizontal="center" vertical="center" wrapText="1"/>
      <protection hidden="1"/>
    </xf>
    <xf numFmtId="0" fontId="36" fillId="0" borderId="0" xfId="33" applyFont="1" applyFill="1" applyProtection="1">
      <alignment/>
      <protection hidden="1"/>
    </xf>
    <xf numFmtId="0" fontId="36" fillId="0" borderId="0" xfId="33" applyFont="1" applyFill="1">
      <alignment/>
      <protection/>
    </xf>
    <xf numFmtId="0" fontId="37" fillId="0" borderId="11" xfId="33" applyFont="1" applyFill="1" applyBorder="1" applyAlignment="1" applyProtection="1">
      <alignment vertical="top" wrapText="1"/>
      <protection hidden="1"/>
    </xf>
    <xf numFmtId="198" fontId="7" fillId="0" borderId="11" xfId="33" applyNumberFormat="1" applyFont="1" applyFill="1" applyBorder="1" applyAlignment="1" applyProtection="1">
      <alignment horizontal="center" vertical="center" wrapText="1"/>
      <protection hidden="1"/>
    </xf>
    <xf numFmtId="198" fontId="7" fillId="0" borderId="0" xfId="33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33" applyFont="1" applyFill="1" applyBorder="1" applyAlignment="1" applyProtection="1">
      <alignment/>
      <protection hidden="1"/>
    </xf>
    <xf numFmtId="0" fontId="31" fillId="0" borderId="0" xfId="33" applyFont="1" applyFill="1">
      <alignment/>
      <protection/>
    </xf>
    <xf numFmtId="0" fontId="7" fillId="0" borderId="14" xfId="33" applyFont="1" applyFill="1" applyBorder="1" applyAlignment="1" applyProtection="1">
      <alignment/>
      <protection hidden="1"/>
    </xf>
    <xf numFmtId="0" fontId="7" fillId="0" borderId="15" xfId="55" applyFont="1" applyFill="1" applyBorder="1" applyAlignment="1" applyProtection="1">
      <alignment/>
      <protection hidden="1"/>
    </xf>
    <xf numFmtId="4" fontId="7" fillId="0" borderId="16" xfId="55" applyNumberFormat="1" applyFont="1" applyFill="1" applyBorder="1" applyAlignment="1" applyProtection="1">
      <alignment horizontal="right" vertical="center"/>
      <protection hidden="1"/>
    </xf>
    <xf numFmtId="0" fontId="60" fillId="0" borderId="0" xfId="33" applyFont="1" applyFill="1">
      <alignment/>
      <protection/>
    </xf>
    <xf numFmtId="0" fontId="1" fillId="0" borderId="16" xfId="33" applyFont="1" applyFill="1" applyBorder="1" applyAlignment="1" applyProtection="1">
      <alignment horizontal="center" vertical="center" wrapText="1"/>
      <protection hidden="1"/>
    </xf>
    <xf numFmtId="0" fontId="0" fillId="0" borderId="0" xfId="33" applyFont="1" applyFill="1" applyProtection="1">
      <alignment/>
      <protection hidden="1"/>
    </xf>
    <xf numFmtId="0" fontId="1" fillId="0" borderId="17" xfId="33" applyFont="1" applyFill="1" applyBorder="1" applyAlignment="1" applyProtection="1">
      <alignment horizontal="center" vertical="center" wrapText="1"/>
      <protection hidden="1"/>
    </xf>
    <xf numFmtId="0" fontId="1" fillId="0" borderId="18" xfId="33" applyFont="1" applyFill="1" applyBorder="1" applyAlignment="1" applyProtection="1">
      <alignment horizontal="center" vertical="center" wrapText="1"/>
      <protection hidden="1"/>
    </xf>
    <xf numFmtId="0" fontId="1" fillId="0" borderId="18" xfId="33" applyFont="1" applyFill="1" applyBorder="1" applyProtection="1">
      <alignment/>
      <protection hidden="1"/>
    </xf>
    <xf numFmtId="0" fontId="1" fillId="0" borderId="19" xfId="33" applyFont="1" applyFill="1" applyBorder="1" applyAlignment="1" applyProtection="1">
      <alignment/>
      <protection hidden="1"/>
    </xf>
    <xf numFmtId="0" fontId="61" fillId="0" borderId="0" xfId="33" applyFont="1" applyFill="1" applyProtection="1">
      <alignment/>
      <protection hidden="1"/>
    </xf>
    <xf numFmtId="49" fontId="0" fillId="0" borderId="0" xfId="33" applyNumberFormat="1" applyFont="1" applyFill="1" applyProtection="1">
      <alignment/>
      <protection hidden="1"/>
    </xf>
    <xf numFmtId="0" fontId="0" fillId="0" borderId="0" xfId="33" applyFont="1" applyFill="1" applyAlignment="1" applyProtection="1">
      <alignment horizontal="center"/>
      <protection hidden="1"/>
    </xf>
    <xf numFmtId="0" fontId="62" fillId="0" borderId="0" xfId="33" applyFont="1" applyFill="1" applyProtection="1">
      <alignment/>
      <protection hidden="1"/>
    </xf>
    <xf numFmtId="49" fontId="5" fillId="0" borderId="0" xfId="33" applyNumberFormat="1" applyFont="1" applyFill="1" applyProtection="1">
      <alignment/>
      <protection hidden="1"/>
    </xf>
    <xf numFmtId="0" fontId="5" fillId="0" borderId="0" xfId="33" applyFont="1" applyFill="1" applyAlignment="1" applyProtection="1">
      <alignment horizontal="center"/>
      <protection hidden="1"/>
    </xf>
    <xf numFmtId="0" fontId="29" fillId="0" borderId="0" xfId="33" applyFont="1" applyFill="1" applyProtection="1">
      <alignment/>
      <protection hidden="1"/>
    </xf>
    <xf numFmtId="0" fontId="29" fillId="0" borderId="0" xfId="33" applyFont="1" applyFill="1" applyBorder="1" applyProtection="1">
      <alignment/>
      <protection hidden="1"/>
    </xf>
    <xf numFmtId="4" fontId="5" fillId="0" borderId="11" xfId="33" applyNumberFormat="1" applyFont="1" applyFill="1" applyBorder="1" applyAlignment="1" applyProtection="1">
      <alignment horizontal="center" vertical="center" wrapText="1"/>
      <protection hidden="1"/>
    </xf>
    <xf numFmtId="4" fontId="34" fillId="0" borderId="11" xfId="33" applyNumberFormat="1" applyFont="1" applyFill="1" applyBorder="1" applyAlignment="1" applyProtection="1">
      <alignment horizontal="center" vertical="center" wrapText="1"/>
      <protection hidden="1"/>
    </xf>
    <xf numFmtId="49" fontId="34" fillId="0" borderId="11" xfId="33" applyNumberFormat="1" applyFont="1" applyFill="1" applyBorder="1" applyAlignment="1" applyProtection="1">
      <alignment horizontal="center" vertical="center" wrapText="1"/>
      <protection hidden="1"/>
    </xf>
    <xf numFmtId="0" fontId="33" fillId="0" borderId="0" xfId="33" applyFont="1" applyFill="1" applyBorder="1" applyProtection="1">
      <alignment/>
      <protection hidden="1"/>
    </xf>
    <xf numFmtId="0" fontId="35" fillId="0" borderId="0" xfId="33" applyFont="1" applyFill="1">
      <alignment/>
      <protection/>
    </xf>
    <xf numFmtId="1" fontId="5" fillId="0" borderId="11" xfId="33" applyNumberFormat="1" applyFont="1" applyFill="1" applyBorder="1" applyAlignment="1" applyProtection="1">
      <alignment horizontal="center" vertical="center"/>
      <protection hidden="1"/>
    </xf>
    <xf numFmtId="1" fontId="34" fillId="0" borderId="11" xfId="33" applyNumberFormat="1" applyFont="1" applyFill="1" applyBorder="1" applyAlignment="1" applyProtection="1">
      <alignment horizontal="center" vertical="center"/>
      <protection hidden="1"/>
    </xf>
    <xf numFmtId="4" fontId="34" fillId="0" borderId="11" xfId="33" applyNumberFormat="1" applyFont="1" applyFill="1" applyBorder="1" applyAlignment="1" applyProtection="1">
      <alignment horizontal="center" vertical="center"/>
      <protection hidden="1"/>
    </xf>
    <xf numFmtId="4" fontId="34" fillId="0" borderId="20" xfId="33" applyNumberFormat="1" applyFont="1" applyFill="1" applyBorder="1" applyAlignment="1" applyProtection="1">
      <alignment horizontal="center" vertical="center"/>
      <protection hidden="1"/>
    </xf>
    <xf numFmtId="4" fontId="5" fillId="0" borderId="11" xfId="33" applyNumberFormat="1" applyFont="1" applyFill="1" applyBorder="1" applyAlignment="1" applyProtection="1">
      <alignment horizontal="center" vertical="center"/>
      <protection hidden="1"/>
    </xf>
    <xf numFmtId="4" fontId="5" fillId="0" borderId="20" xfId="33" applyNumberFormat="1" applyFont="1" applyFill="1" applyBorder="1" applyAlignment="1" applyProtection="1">
      <alignment horizontal="center" vertical="center"/>
      <protection hidden="1"/>
    </xf>
    <xf numFmtId="49" fontId="5" fillId="0" borderId="0" xfId="33" applyNumberFormat="1" applyFont="1" applyFill="1" applyBorder="1" applyAlignment="1" applyProtection="1">
      <alignment horizontal="center" vertical="center" wrapText="1"/>
      <protection hidden="1"/>
    </xf>
    <xf numFmtId="4" fontId="5" fillId="0" borderId="0" xfId="33" applyNumberFormat="1" applyFont="1" applyFill="1" applyBorder="1" applyAlignment="1" applyProtection="1">
      <alignment horizontal="center" vertical="center" wrapText="1"/>
      <protection hidden="1"/>
    </xf>
    <xf numFmtId="1" fontId="5" fillId="0" borderId="0" xfId="33" applyNumberFormat="1" applyFont="1" applyFill="1" applyBorder="1" applyAlignment="1" applyProtection="1">
      <alignment horizontal="center" vertical="center"/>
      <protection hidden="1"/>
    </xf>
    <xf numFmtId="0" fontId="62" fillId="0" borderId="0" xfId="33" applyFont="1" applyFill="1" applyBorder="1" applyAlignment="1" applyProtection="1">
      <alignment horizontal="left" vertical="top" wrapText="1"/>
      <protection hidden="1"/>
    </xf>
    <xf numFmtId="49" fontId="5" fillId="0" borderId="0" xfId="33" applyNumberFormat="1" applyFont="1" applyFill="1" applyBorder="1" applyAlignment="1" applyProtection="1">
      <alignment horizontal="center" vertical="center"/>
      <protection hidden="1"/>
    </xf>
    <xf numFmtId="4" fontId="5" fillId="0" borderId="0" xfId="33" applyNumberFormat="1" applyFont="1" applyFill="1" applyBorder="1" applyAlignment="1" applyProtection="1">
      <alignment horizontal="center" vertical="center"/>
      <protection hidden="1"/>
    </xf>
    <xf numFmtId="0" fontId="63" fillId="0" borderId="0" xfId="33" applyFont="1" applyFill="1" applyBorder="1" applyAlignment="1" applyProtection="1">
      <alignment horizontal="left" vertical="top" wrapText="1"/>
      <protection hidden="1"/>
    </xf>
    <xf numFmtId="0" fontId="61" fillId="0" borderId="0" xfId="33" applyFont="1" applyFill="1">
      <alignment/>
      <protection/>
    </xf>
    <xf numFmtId="49" fontId="0" fillId="0" borderId="0" xfId="33" applyNumberFormat="1" applyFont="1" applyFill="1">
      <alignment/>
      <protection/>
    </xf>
    <xf numFmtId="4" fontId="0" fillId="0" borderId="0" xfId="33" applyNumberFormat="1" applyFont="1" applyFill="1" applyAlignment="1">
      <alignment horizontal="center"/>
      <protection/>
    </xf>
    <xf numFmtId="49" fontId="1" fillId="0" borderId="11" xfId="33" applyNumberFormat="1" applyFont="1" applyFill="1" applyBorder="1" applyAlignment="1" applyProtection="1">
      <alignment horizontal="center" vertical="center" textRotation="90" wrapText="1"/>
      <protection hidden="1"/>
    </xf>
    <xf numFmtId="4" fontId="64" fillId="0" borderId="11" xfId="33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33" applyFont="1" applyFill="1" applyAlignment="1" applyProtection="1">
      <alignment horizontal="right" vertical="center"/>
      <protection hidden="1"/>
    </xf>
    <xf numFmtId="0" fontId="5" fillId="0" borderId="0" xfId="0" applyFont="1" applyFill="1" applyAlignment="1">
      <alignment horizontal="right"/>
    </xf>
    <xf numFmtId="1" fontId="34" fillId="0" borderId="0" xfId="33" applyNumberFormat="1" applyFont="1" applyFill="1" applyBorder="1" applyAlignment="1" applyProtection="1">
      <alignment horizontal="center" vertical="center"/>
      <protection hidden="1"/>
    </xf>
    <xf numFmtId="0" fontId="28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21" xfId="33" applyFont="1" applyFill="1" applyBorder="1" applyAlignment="1" applyProtection="1">
      <alignment horizontal="center" vertical="center" wrapText="1"/>
      <protection hidden="1"/>
    </xf>
    <xf numFmtId="0" fontId="28" fillId="0" borderId="21" xfId="0" applyNumberFormat="1" applyFont="1" applyFill="1" applyBorder="1" applyAlignment="1" applyProtection="1">
      <alignment horizontal="left" vertical="top" wrapText="1" shrinkToFit="1"/>
      <protection/>
    </xf>
    <xf numFmtId="49" fontId="5" fillId="0" borderId="21" xfId="33" applyNumberFormat="1" applyFont="1" applyFill="1" applyBorder="1" applyAlignment="1" applyProtection="1">
      <alignment horizontal="center" vertical="center"/>
      <protection hidden="1"/>
    </xf>
    <xf numFmtId="49" fontId="5" fillId="0" borderId="21" xfId="33" applyNumberFormat="1" applyFont="1" applyFill="1" applyBorder="1" applyAlignment="1" applyProtection="1">
      <alignment horizontal="center" vertical="center" wrapText="1"/>
      <protection hidden="1"/>
    </xf>
    <xf numFmtId="4" fontId="5" fillId="0" borderId="21" xfId="33" applyNumberFormat="1" applyFont="1" applyFill="1" applyBorder="1" applyAlignment="1" applyProtection="1">
      <alignment horizontal="center" vertical="center"/>
      <protection hidden="1"/>
    </xf>
    <xf numFmtId="0" fontId="0" fillId="0" borderId="0" xfId="33" applyFill="1" applyBorder="1">
      <alignment/>
      <protection/>
    </xf>
    <xf numFmtId="0" fontId="0" fillId="0" borderId="0" xfId="0" applyFill="1" applyBorder="1" applyAlignment="1">
      <alignment/>
    </xf>
    <xf numFmtId="0" fontId="36" fillId="0" borderId="11" xfId="0" applyNumberFormat="1" applyFont="1" applyFill="1" applyBorder="1" applyAlignment="1" applyProtection="1">
      <alignment horizontal="left" vertical="top" wrapText="1" shrinkToFit="1"/>
      <protection/>
    </xf>
    <xf numFmtId="0" fontId="7" fillId="0" borderId="11" xfId="0" applyNumberFormat="1" applyFont="1" applyFill="1" applyBorder="1" applyAlignment="1" applyProtection="1">
      <alignment horizontal="left" vertical="top" wrapText="1" shrinkToFit="1"/>
      <protection/>
    </xf>
    <xf numFmtId="0" fontId="36" fillId="0" borderId="0" xfId="33" applyFont="1" applyFill="1" applyBorder="1" applyProtection="1">
      <alignment/>
      <protection hidden="1"/>
    </xf>
    <xf numFmtId="0" fontId="37" fillId="0" borderId="0" xfId="33" applyFont="1" applyFill="1" applyBorder="1" applyAlignment="1" applyProtection="1">
      <alignment horizontal="center" vertical="center" wrapText="1"/>
      <protection hidden="1"/>
    </xf>
    <xf numFmtId="0" fontId="7" fillId="0" borderId="13" xfId="33" applyFont="1" applyFill="1" applyBorder="1" applyProtection="1">
      <alignment/>
      <protection hidden="1"/>
    </xf>
    <xf numFmtId="0" fontId="7" fillId="0" borderId="19" xfId="33" applyFont="1" applyFill="1" applyBorder="1" applyAlignment="1" applyProtection="1">
      <alignment/>
      <protection hidden="1"/>
    </xf>
    <xf numFmtId="4" fontId="28" fillId="0" borderId="0" xfId="33" applyNumberFormat="1" applyFont="1" applyFill="1">
      <alignment/>
      <protection/>
    </xf>
    <xf numFmtId="4" fontId="65" fillId="0" borderId="0" xfId="33" applyNumberFormat="1" applyFont="1" applyFill="1">
      <alignment/>
      <protection/>
    </xf>
    <xf numFmtId="203" fontId="7" fillId="0" borderId="11" xfId="33" applyNumberFormat="1" applyFont="1" applyFill="1" applyBorder="1" applyAlignment="1" applyProtection="1">
      <alignment horizontal="center" vertical="top" wrapText="1" readingOrder="1"/>
      <protection hidden="1"/>
    </xf>
    <xf numFmtId="0" fontId="65" fillId="0" borderId="0" xfId="33" applyFont="1" applyFill="1">
      <alignment/>
      <protection/>
    </xf>
    <xf numFmtId="4" fontId="66" fillId="0" borderId="11" xfId="33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33" applyFont="1" applyFill="1" applyBorder="1" applyAlignment="1" applyProtection="1">
      <alignment horizontal="center" vertical="center" wrapText="1"/>
      <protection hidden="1"/>
    </xf>
    <xf numFmtId="0" fontId="1" fillId="0" borderId="10" xfId="0" applyNumberFormat="1" applyFont="1" applyFill="1" applyBorder="1" applyAlignment="1" applyProtection="1">
      <alignment horizontal="right" wrapText="1" shrinkToFit="1"/>
      <protection/>
    </xf>
    <xf numFmtId="188" fontId="1" fillId="0" borderId="11" xfId="0" applyNumberFormat="1" applyFont="1" applyFill="1" applyBorder="1" applyAlignment="1" applyProtection="1">
      <alignment horizontal="center" vertical="center" textRotation="90" wrapText="1" shrinkToFit="1"/>
      <protection/>
    </xf>
    <xf numFmtId="0" fontId="1" fillId="0" borderId="16" xfId="0" applyNumberFormat="1" applyFont="1" applyFill="1" applyBorder="1" applyAlignment="1" applyProtection="1">
      <alignment horizontal="center" vertical="top"/>
      <protection/>
    </xf>
    <xf numFmtId="0" fontId="1" fillId="0" borderId="16" xfId="0" applyNumberFormat="1" applyFont="1" applyFill="1" applyBorder="1" applyAlignment="1" applyProtection="1">
      <alignment horizontal="center" vertical="top" wrapText="1" shrinkToFit="1"/>
      <protection/>
    </xf>
    <xf numFmtId="0" fontId="1" fillId="0" borderId="16" xfId="0" applyNumberFormat="1" applyFont="1" applyFill="1" applyBorder="1" applyAlignment="1" applyProtection="1">
      <alignment horizontal="center" vertical="top" wrapText="1"/>
      <protection/>
    </xf>
    <xf numFmtId="2" fontId="5" fillId="0" borderId="11" xfId="0" applyNumberFormat="1" applyFont="1" applyFill="1" applyBorder="1" applyAlignment="1" applyProtection="1">
      <alignment horizontal="center" vertical="top"/>
      <protection/>
    </xf>
    <xf numFmtId="188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4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 wrapText="1" shrinkToFit="1"/>
      <protection/>
    </xf>
    <xf numFmtId="0" fontId="1" fillId="0" borderId="22" xfId="0" applyNumberFormat="1" applyFont="1" applyFill="1" applyBorder="1" applyAlignment="1" applyProtection="1">
      <alignment horizontal="center" vertical="top"/>
      <protection/>
    </xf>
    <xf numFmtId="0" fontId="0" fillId="0" borderId="23" xfId="0" applyFill="1" applyBorder="1" applyAlignment="1">
      <alignment horizontal="center" vertical="top"/>
    </xf>
    <xf numFmtId="0" fontId="0" fillId="0" borderId="24" xfId="0" applyFill="1" applyBorder="1" applyAlignment="1">
      <alignment horizontal="center" vertical="top"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center" vertical="top" wrapText="1" shrinkToFit="1"/>
      <protection/>
    </xf>
    <xf numFmtId="0" fontId="1" fillId="0" borderId="24" xfId="0" applyNumberFormat="1" applyFont="1" applyFill="1" applyBorder="1" applyAlignment="1" applyProtection="1">
      <alignment horizontal="center" vertical="top"/>
      <protection/>
    </xf>
    <xf numFmtId="49" fontId="7" fillId="0" borderId="22" xfId="33" applyNumberFormat="1" applyFont="1" applyFill="1" applyBorder="1" applyAlignment="1" applyProtection="1">
      <alignment horizontal="center" vertical="center"/>
      <protection hidden="1"/>
    </xf>
    <xf numFmtId="49" fontId="7" fillId="0" borderId="23" xfId="33" applyNumberFormat="1" applyFont="1" applyFill="1" applyBorder="1" applyAlignment="1" applyProtection="1">
      <alignment horizontal="center" vertical="center"/>
      <protection hidden="1"/>
    </xf>
    <xf numFmtId="49" fontId="7" fillId="0" borderId="24" xfId="33" applyNumberFormat="1" applyFont="1" applyFill="1" applyBorder="1" applyAlignment="1" applyProtection="1">
      <alignment horizontal="center" vertical="center"/>
      <protection hidden="1"/>
    </xf>
    <xf numFmtId="0" fontId="7" fillId="0" borderId="22" xfId="55" applyNumberFormat="1" applyFont="1" applyFill="1" applyBorder="1" applyAlignment="1" applyProtection="1">
      <alignment wrapText="1"/>
      <protection hidden="1"/>
    </xf>
    <xf numFmtId="0" fontId="7" fillId="0" borderId="23" xfId="55" applyNumberFormat="1" applyFont="1" applyFill="1" applyBorder="1" applyAlignment="1" applyProtection="1">
      <alignment wrapText="1"/>
      <protection hidden="1"/>
    </xf>
    <xf numFmtId="0" fontId="7" fillId="0" borderId="24" xfId="55" applyNumberFormat="1" applyFont="1" applyFill="1" applyBorder="1" applyAlignment="1" applyProtection="1">
      <alignment wrapText="1"/>
      <protection hidden="1"/>
    </xf>
    <xf numFmtId="0" fontId="4" fillId="0" borderId="0" xfId="33" applyFont="1" applyFill="1" applyBorder="1" applyAlignment="1" applyProtection="1">
      <alignment horizontal="center" vertical="center" wrapText="1"/>
      <protection hidden="1"/>
    </xf>
    <xf numFmtId="0" fontId="7" fillId="0" borderId="25" xfId="33" applyFont="1" applyFill="1" applyBorder="1" applyAlignment="1" applyProtection="1">
      <alignment horizontal="center" vertical="center" wrapText="1"/>
      <protection hidden="1"/>
    </xf>
    <xf numFmtId="0" fontId="7" fillId="0" borderId="26" xfId="33" applyFont="1" applyFill="1" applyBorder="1" applyAlignment="1" applyProtection="1">
      <alignment horizontal="center" vertical="center" wrapText="1"/>
      <protection hidden="1"/>
    </xf>
    <xf numFmtId="0" fontId="7" fillId="0" borderId="27" xfId="33" applyFont="1" applyFill="1" applyBorder="1" applyAlignment="1" applyProtection="1">
      <alignment horizontal="center" vertical="center" wrapText="1"/>
      <protection hidden="1"/>
    </xf>
    <xf numFmtId="0" fontId="7" fillId="0" borderId="20" xfId="33" applyFont="1" applyFill="1" applyBorder="1" applyAlignment="1" applyProtection="1">
      <alignment horizontal="center" vertical="center" wrapText="1"/>
      <protection hidden="1"/>
    </xf>
    <xf numFmtId="0" fontId="7" fillId="0" borderId="28" xfId="33" applyFont="1" applyFill="1" applyBorder="1" applyAlignment="1" applyProtection="1">
      <alignment horizontal="center" vertical="center" wrapText="1"/>
      <protection hidden="1"/>
    </xf>
    <xf numFmtId="0" fontId="7" fillId="0" borderId="16" xfId="33" applyFont="1" applyFill="1" applyBorder="1" applyAlignment="1" applyProtection="1">
      <alignment horizontal="center" vertical="center" wrapText="1"/>
      <protection hidden="1"/>
    </xf>
    <xf numFmtId="0" fontId="7" fillId="0" borderId="29" xfId="33" applyFont="1" applyFill="1" applyBorder="1" applyAlignment="1" applyProtection="1">
      <alignment horizontal="center" vertical="center" wrapText="1"/>
      <protection hidden="1"/>
    </xf>
    <xf numFmtId="0" fontId="7" fillId="0" borderId="21" xfId="33" applyFont="1" applyFill="1" applyBorder="1" applyAlignment="1" applyProtection="1">
      <alignment horizontal="center" vertical="center" wrapText="1"/>
      <protection hidden="1"/>
    </xf>
    <xf numFmtId="0" fontId="7" fillId="0" borderId="30" xfId="33" applyFont="1" applyFill="1" applyBorder="1" applyAlignment="1" applyProtection="1">
      <alignment horizontal="center" vertical="center" wrapText="1"/>
      <protection hidden="1"/>
    </xf>
    <xf numFmtId="0" fontId="7" fillId="0" borderId="15" xfId="33" applyFont="1" applyFill="1" applyBorder="1" applyAlignment="1" applyProtection="1">
      <alignment horizontal="center" vertical="center" wrapText="1"/>
      <protection hidden="1"/>
    </xf>
    <xf numFmtId="0" fontId="7" fillId="0" borderId="10" xfId="33" applyFont="1" applyFill="1" applyBorder="1" applyAlignment="1" applyProtection="1">
      <alignment horizontal="center" vertical="center" wrapText="1"/>
      <protection hidden="1"/>
    </xf>
    <xf numFmtId="0" fontId="7" fillId="0" borderId="31" xfId="33" applyFont="1" applyFill="1" applyBorder="1" applyAlignment="1" applyProtection="1">
      <alignment horizontal="center" vertical="center" wrapText="1"/>
      <protection hidden="1"/>
    </xf>
    <xf numFmtId="0" fontId="7" fillId="0" borderId="22" xfId="33" applyFont="1" applyFill="1" applyBorder="1" applyAlignment="1" applyProtection="1">
      <alignment horizontal="center" vertical="center" wrapText="1"/>
      <protection hidden="1"/>
    </xf>
    <xf numFmtId="0" fontId="7" fillId="0" borderId="23" xfId="33" applyFont="1" applyFill="1" applyBorder="1" applyAlignment="1" applyProtection="1">
      <alignment horizontal="center" vertical="center" wrapText="1"/>
      <protection hidden="1"/>
    </xf>
    <xf numFmtId="0" fontId="7" fillId="0" borderId="24" xfId="33" applyFont="1" applyFill="1" applyBorder="1" applyAlignment="1" applyProtection="1">
      <alignment horizontal="center" vertical="center" wrapText="1"/>
      <protection hidden="1"/>
    </xf>
    <xf numFmtId="49" fontId="7" fillId="0" borderId="22" xfId="33" applyNumberFormat="1" applyFont="1" applyFill="1" applyBorder="1" applyAlignment="1" applyProtection="1">
      <alignment horizontal="center" vertical="center" textRotation="90" wrapText="1"/>
      <protection hidden="1"/>
    </xf>
    <xf numFmtId="49" fontId="7" fillId="0" borderId="23" xfId="33" applyNumberFormat="1" applyFont="1" applyFill="1" applyBorder="1" applyAlignment="1" applyProtection="1">
      <alignment horizontal="center" vertical="center" textRotation="90" wrapText="1"/>
      <protection hidden="1"/>
    </xf>
    <xf numFmtId="49" fontId="7" fillId="0" borderId="24" xfId="33" applyNumberFormat="1" applyFont="1" applyFill="1" applyBorder="1" applyAlignment="1" applyProtection="1">
      <alignment horizontal="center" vertical="center" textRotation="90" wrapText="1"/>
      <protection hidden="1"/>
    </xf>
    <xf numFmtId="0" fontId="1" fillId="0" borderId="20" xfId="33" applyFont="1" applyFill="1" applyBorder="1" applyAlignment="1" applyProtection="1">
      <alignment horizontal="center" vertical="center" wrapText="1"/>
      <protection hidden="1"/>
    </xf>
    <xf numFmtId="0" fontId="1" fillId="0" borderId="28" xfId="33" applyFont="1" applyFill="1" applyBorder="1" applyAlignment="1" applyProtection="1">
      <alignment horizontal="center" vertical="center" wrapText="1"/>
      <protection hidden="1"/>
    </xf>
    <xf numFmtId="0" fontId="1" fillId="0" borderId="16" xfId="33" applyFont="1" applyFill="1" applyBorder="1" applyAlignment="1" applyProtection="1">
      <alignment horizontal="center" vertical="center" wrapText="1"/>
      <protection hidden="1"/>
    </xf>
    <xf numFmtId="49" fontId="1" fillId="0" borderId="22" xfId="33" applyNumberFormat="1" applyFont="1" applyFill="1" applyBorder="1" applyAlignment="1" applyProtection="1">
      <alignment horizontal="center" vertical="center" wrapText="1"/>
      <protection hidden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5" fillId="0" borderId="0" xfId="33" applyFont="1" applyFill="1" applyBorder="1" applyAlignment="1" applyProtection="1">
      <alignment horizontal="center" vertical="center"/>
      <protection hidden="1"/>
    </xf>
    <xf numFmtId="49" fontId="1" fillId="0" borderId="11" xfId="33" applyNumberFormat="1" applyFont="1" applyFill="1" applyBorder="1" applyAlignment="1" applyProtection="1">
      <alignment horizontal="center" vertical="center" textRotation="90" wrapText="1"/>
      <protection hidden="1"/>
    </xf>
    <xf numFmtId="49" fontId="5" fillId="0" borderId="11" xfId="33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33" applyFont="1" applyFill="1" applyBorder="1" applyAlignment="1" applyProtection="1">
      <alignment horizontal="center" vertical="center" wrapText="1"/>
      <protection hidden="1"/>
    </xf>
    <xf numFmtId="49" fontId="1" fillId="0" borderId="11" xfId="33" applyNumberFormat="1" applyFont="1" applyFill="1" applyBorder="1" applyAlignment="1" applyProtection="1">
      <alignment horizontal="center" vertical="center" wrapText="1"/>
      <protection hidden="1"/>
    </xf>
    <xf numFmtId="4" fontId="5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right"/>
    </xf>
    <xf numFmtId="0" fontId="2" fillId="0" borderId="0" xfId="33" applyFont="1" applyFill="1" applyBorder="1" applyAlignment="1" applyProtection="1">
      <alignment horizontal="center" vertical="center"/>
      <protection hidden="1"/>
    </xf>
    <xf numFmtId="0" fontId="38" fillId="0" borderId="0" xfId="0" applyFont="1" applyFill="1" applyAlignment="1">
      <alignment horizontal="center"/>
    </xf>
    <xf numFmtId="0" fontId="1" fillId="0" borderId="22" xfId="33" applyFont="1" applyFill="1" applyBorder="1" applyAlignment="1" applyProtection="1">
      <alignment horizontal="center" vertical="center"/>
      <protection hidden="1"/>
    </xf>
    <xf numFmtId="0" fontId="1" fillId="0" borderId="23" xfId="33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88" fontId="30" fillId="0" borderId="0" xfId="33" applyNumberFormat="1" applyFont="1" applyFill="1" applyAlignment="1">
      <alignment horizontal="left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TableStyleLight1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9335~1\LOCALS~1\Temp\Rar$DI22.9375\&#1056;&#1040;&#1057;&#1061;&#1054;&#1044;&#1067;%20&#1055;&#1088;&#1080;&#1083;&#1086;&#1078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ПР"/>
      <sheetName val="Ведомственная "/>
      <sheetName val="разд, подр  (2)"/>
    </sheetNames>
    <sheetDataSet>
      <sheetData sheetId="1">
        <row r="35">
          <cell r="J35">
            <v>0</v>
          </cell>
        </row>
        <row r="39">
          <cell r="J39">
            <v>0</v>
          </cell>
        </row>
        <row r="46">
          <cell r="J46">
            <v>0</v>
          </cell>
        </row>
        <row r="94">
          <cell r="J94">
            <v>0</v>
          </cell>
        </row>
        <row r="103">
          <cell r="J103">
            <v>0</v>
          </cell>
        </row>
        <row r="152">
          <cell r="J1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I88"/>
  <sheetViews>
    <sheetView zoomScalePageLayoutView="0" workbookViewId="0" topLeftCell="A22">
      <selection activeCell="F27" sqref="F27"/>
    </sheetView>
  </sheetViews>
  <sheetFormatPr defaultColWidth="9.140625" defaultRowHeight="12.75"/>
  <cols>
    <col min="1" max="1" width="49.421875" style="5" customWidth="1"/>
    <col min="2" max="2" width="6.7109375" style="5" customWidth="1"/>
    <col min="3" max="3" width="10.140625" style="5" customWidth="1"/>
    <col min="4" max="4" width="16.00390625" style="5" customWidth="1"/>
    <col min="5" max="5" width="14.7109375" style="5" customWidth="1"/>
    <col min="6" max="6" width="16.28125" style="5" customWidth="1"/>
    <col min="7" max="7" width="13.7109375" style="5" customWidth="1"/>
    <col min="8" max="8" width="17.28125" style="5" customWidth="1"/>
    <col min="9" max="9" width="13.140625" style="5" customWidth="1"/>
    <col min="10" max="10" width="5.7109375" style="8" customWidth="1"/>
    <col min="11" max="13" width="9.28125" style="5" bestFit="1" customWidth="1"/>
    <col min="14" max="16384" width="9.140625" style="5" customWidth="1"/>
  </cols>
  <sheetData>
    <row r="1" spans="1:243" ht="15">
      <c r="A1" s="1"/>
      <c r="B1" s="2"/>
      <c r="C1" s="153" t="s">
        <v>213</v>
      </c>
      <c r="D1" s="153"/>
      <c r="E1" s="153"/>
      <c r="F1" s="153"/>
      <c r="G1" s="153"/>
      <c r="H1" s="153"/>
      <c r="I1" s="15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5">
      <c r="A2" s="1"/>
      <c r="B2" s="2"/>
      <c r="C2" s="153" t="s">
        <v>34</v>
      </c>
      <c r="D2" s="153"/>
      <c r="E2" s="153"/>
      <c r="F2" s="153"/>
      <c r="G2" s="153"/>
      <c r="H2" s="153"/>
      <c r="I2" s="15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5">
      <c r="A3" s="2"/>
      <c r="B3" s="2"/>
      <c r="C3" s="153" t="s">
        <v>220</v>
      </c>
      <c r="D3" s="153"/>
      <c r="E3" s="153"/>
      <c r="F3" s="153"/>
      <c r="G3" s="153"/>
      <c r="H3" s="153"/>
      <c r="I3" s="15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21" customHeight="1">
      <c r="A4" s="1"/>
      <c r="B4" s="2"/>
      <c r="C4" s="154" t="s">
        <v>168</v>
      </c>
      <c r="D4" s="154"/>
      <c r="E4" s="154"/>
      <c r="F4" s="154"/>
      <c r="G4" s="154"/>
      <c r="H4" s="154"/>
      <c r="I4" s="15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9" ht="15" hidden="1">
      <c r="A5" s="7"/>
      <c r="B5" s="7"/>
      <c r="C5" s="7"/>
      <c r="D5" s="7"/>
      <c r="E5" s="7"/>
      <c r="F5" s="7"/>
      <c r="G5" s="7"/>
      <c r="H5" s="3"/>
      <c r="I5" s="3"/>
    </row>
    <row r="6" spans="1:10" ht="6" customHeight="1" hidden="1">
      <c r="A6" s="7"/>
      <c r="B6" s="7"/>
      <c r="C6" s="7"/>
      <c r="D6" s="7"/>
      <c r="E6" s="7"/>
      <c r="F6" s="7"/>
      <c r="G6" s="7"/>
      <c r="I6" s="7"/>
      <c r="J6" s="7"/>
    </row>
    <row r="7" spans="1:7" ht="15" hidden="1">
      <c r="A7" s="7"/>
      <c r="B7" s="7"/>
      <c r="C7" s="7"/>
      <c r="D7" s="7"/>
      <c r="E7" s="7"/>
      <c r="F7" s="7"/>
      <c r="G7" s="7"/>
    </row>
    <row r="8" spans="1:9" ht="15" hidden="1">
      <c r="A8" s="7"/>
      <c r="B8" s="7"/>
      <c r="C8" s="7"/>
      <c r="D8" s="7"/>
      <c r="E8" s="7"/>
      <c r="F8" s="7"/>
      <c r="G8" s="7"/>
      <c r="H8" s="155" t="s">
        <v>35</v>
      </c>
      <c r="I8" s="155"/>
    </row>
    <row r="9" spans="1:9" ht="15" hidden="1">
      <c r="A9" s="7"/>
      <c r="B9" s="7"/>
      <c r="C9" s="7"/>
      <c r="D9" s="7"/>
      <c r="E9" s="7"/>
      <c r="F9" s="7"/>
      <c r="G9" s="7"/>
      <c r="H9" s="155" t="s">
        <v>0</v>
      </c>
      <c r="I9" s="155"/>
    </row>
    <row r="10" spans="1:7" ht="15">
      <c r="A10" s="7"/>
      <c r="B10" s="7"/>
      <c r="C10" s="7"/>
      <c r="D10" s="7"/>
      <c r="E10" s="7"/>
      <c r="F10" s="7"/>
      <c r="G10" s="7"/>
    </row>
    <row r="11" spans="1:9" ht="15" customHeight="1">
      <c r="A11" s="156" t="s">
        <v>221</v>
      </c>
      <c r="B11" s="157"/>
      <c r="C11" s="157"/>
      <c r="D11" s="157"/>
      <c r="E11" s="157"/>
      <c r="F11" s="157"/>
      <c r="G11" s="157"/>
      <c r="H11" s="157"/>
      <c r="I11" s="157"/>
    </row>
    <row r="12" spans="1:9" ht="45.75" customHeight="1">
      <c r="A12" s="157"/>
      <c r="B12" s="157"/>
      <c r="C12" s="157"/>
      <c r="D12" s="157"/>
      <c r="E12" s="157"/>
      <c r="F12" s="157"/>
      <c r="G12" s="157"/>
      <c r="H12" s="157"/>
      <c r="I12" s="157"/>
    </row>
    <row r="13" spans="1:9" ht="15.75" customHeight="1">
      <c r="A13" s="9"/>
      <c r="B13" s="9"/>
      <c r="C13" s="9"/>
      <c r="D13" s="9"/>
      <c r="E13" s="9"/>
      <c r="F13" s="9"/>
      <c r="G13" s="9"/>
      <c r="H13" s="9"/>
      <c r="I13" s="146"/>
    </row>
    <row r="14" spans="1:9" ht="26.25" customHeight="1">
      <c r="A14" s="158" t="s">
        <v>36</v>
      </c>
      <c r="B14" s="159" t="s">
        <v>3</v>
      </c>
      <c r="C14" s="159"/>
      <c r="D14" s="160" t="s">
        <v>50</v>
      </c>
      <c r="E14" s="161"/>
      <c r="F14" s="161"/>
      <c r="G14" s="161"/>
      <c r="H14" s="161"/>
      <c r="I14" s="162"/>
    </row>
    <row r="15" spans="1:9" ht="15" customHeight="1">
      <c r="A15" s="158"/>
      <c r="B15" s="163" t="s">
        <v>5</v>
      </c>
      <c r="C15" s="164" t="s">
        <v>6</v>
      </c>
      <c r="D15" s="160" t="s">
        <v>208</v>
      </c>
      <c r="E15" s="165"/>
      <c r="F15" s="160" t="s">
        <v>214</v>
      </c>
      <c r="G15" s="165"/>
      <c r="H15" s="160" t="s">
        <v>222</v>
      </c>
      <c r="I15" s="165"/>
    </row>
    <row r="16" spans="1:9" ht="90" customHeight="1">
      <c r="A16" s="158"/>
      <c r="B16" s="163"/>
      <c r="C16" s="164"/>
      <c r="D16" s="11" t="s">
        <v>47</v>
      </c>
      <c r="E16" s="147" t="s">
        <v>48</v>
      </c>
      <c r="F16" s="11" t="s">
        <v>47</v>
      </c>
      <c r="G16" s="147" t="s">
        <v>48</v>
      </c>
      <c r="H16" s="11" t="s">
        <v>47</v>
      </c>
      <c r="I16" s="147" t="s">
        <v>48</v>
      </c>
    </row>
    <row r="17" spans="1:9" ht="15">
      <c r="A17" s="12">
        <v>1</v>
      </c>
      <c r="B17" s="11">
        <v>2</v>
      </c>
      <c r="C17" s="10">
        <v>3</v>
      </c>
      <c r="D17" s="148">
        <v>4</v>
      </c>
      <c r="E17" s="148">
        <v>5</v>
      </c>
      <c r="F17" s="149">
        <v>6</v>
      </c>
      <c r="G17" s="148">
        <v>7</v>
      </c>
      <c r="H17" s="150">
        <v>8</v>
      </c>
      <c r="I17" s="148">
        <v>9</v>
      </c>
    </row>
    <row r="18" spans="1:14" s="15" customFormat="1" ht="18.75">
      <c r="A18" s="13" t="s">
        <v>37</v>
      </c>
      <c r="B18" s="14" t="s">
        <v>15</v>
      </c>
      <c r="C18" s="14" t="s">
        <v>38</v>
      </c>
      <c r="D18" s="151">
        <f aca="true" t="shared" si="0" ref="D18:I18">SUM(D19+D20+D22+D23)</f>
        <v>18603998.28</v>
      </c>
      <c r="E18" s="151">
        <f t="shared" si="0"/>
        <v>0</v>
      </c>
      <c r="F18" s="151">
        <f t="shared" si="0"/>
        <v>18603998.28</v>
      </c>
      <c r="G18" s="151">
        <f t="shared" si="0"/>
        <v>0</v>
      </c>
      <c r="H18" s="151">
        <f t="shared" si="0"/>
        <v>18603998.28</v>
      </c>
      <c r="I18" s="151">
        <f t="shared" si="0"/>
        <v>0</v>
      </c>
      <c r="J18" s="8"/>
      <c r="K18" s="5"/>
      <c r="L18" s="5"/>
      <c r="M18" s="5"/>
      <c r="N18" s="5"/>
    </row>
    <row r="19" spans="1:14" s="15" customFormat="1" ht="78" customHeight="1">
      <c r="A19" s="16" t="s">
        <v>16</v>
      </c>
      <c r="B19" s="14" t="s">
        <v>15</v>
      </c>
      <c r="C19" s="14" t="s">
        <v>17</v>
      </c>
      <c r="D19" s="151">
        <v>1104800</v>
      </c>
      <c r="E19" s="151">
        <v>0</v>
      </c>
      <c r="F19" s="151">
        <v>1104800</v>
      </c>
      <c r="G19" s="151">
        <v>0</v>
      </c>
      <c r="H19" s="151">
        <v>1104800</v>
      </c>
      <c r="I19" s="151">
        <f>'[1]Ведомственная '!J35</f>
        <v>0</v>
      </c>
      <c r="J19" s="8"/>
      <c r="K19" s="5"/>
      <c r="L19" s="5"/>
      <c r="M19" s="5"/>
      <c r="N19" s="5"/>
    </row>
    <row r="20" spans="1:14" ht="115.5" customHeight="1">
      <c r="A20" s="16" t="s">
        <v>19</v>
      </c>
      <c r="B20" s="14" t="s">
        <v>15</v>
      </c>
      <c r="C20" s="14" t="s">
        <v>20</v>
      </c>
      <c r="D20" s="151">
        <v>3582900</v>
      </c>
      <c r="E20" s="151">
        <v>0</v>
      </c>
      <c r="F20" s="151">
        <v>3582900</v>
      </c>
      <c r="G20" s="151">
        <v>0</v>
      </c>
      <c r="H20" s="151">
        <v>3582900</v>
      </c>
      <c r="I20" s="151">
        <f>'[1]Ведомственная '!J39</f>
        <v>0</v>
      </c>
      <c r="K20" s="15"/>
      <c r="L20" s="15"/>
      <c r="M20" s="15"/>
      <c r="N20" s="15"/>
    </row>
    <row r="21" spans="1:14" ht="39" customHeight="1" hidden="1">
      <c r="A21" s="16" t="s">
        <v>64</v>
      </c>
      <c r="B21" s="14" t="s">
        <v>15</v>
      </c>
      <c r="C21" s="14" t="s">
        <v>54</v>
      </c>
      <c r="D21" s="151">
        <v>0</v>
      </c>
      <c r="E21" s="151">
        <v>0</v>
      </c>
      <c r="F21" s="151">
        <v>0</v>
      </c>
      <c r="G21" s="151">
        <v>0</v>
      </c>
      <c r="H21" s="151">
        <v>0</v>
      </c>
      <c r="I21" s="151">
        <v>0</v>
      </c>
      <c r="K21" s="15"/>
      <c r="L21" s="15"/>
      <c r="M21" s="15"/>
      <c r="N21" s="15"/>
    </row>
    <row r="22" spans="1:14" ht="27.75" customHeight="1">
      <c r="A22" s="16" t="s">
        <v>58</v>
      </c>
      <c r="B22" s="14" t="s">
        <v>15</v>
      </c>
      <c r="C22" s="14" t="s">
        <v>31</v>
      </c>
      <c r="D22" s="151">
        <v>10000</v>
      </c>
      <c r="E22" s="151">
        <v>0</v>
      </c>
      <c r="F22" s="151">
        <v>10000</v>
      </c>
      <c r="G22" s="151">
        <v>0</v>
      </c>
      <c r="H22" s="151">
        <v>10000</v>
      </c>
      <c r="I22" s="151">
        <v>0</v>
      </c>
      <c r="K22" s="15"/>
      <c r="L22" s="15"/>
      <c r="M22" s="15"/>
      <c r="N22" s="15"/>
    </row>
    <row r="23" spans="1:14" s="15" customFormat="1" ht="21" customHeight="1">
      <c r="A23" s="16" t="s">
        <v>21</v>
      </c>
      <c r="B23" s="14" t="s">
        <v>15</v>
      </c>
      <c r="C23" s="14" t="s">
        <v>22</v>
      </c>
      <c r="D23" s="151">
        <v>13906298.28</v>
      </c>
      <c r="E23" s="151">
        <v>0</v>
      </c>
      <c r="F23" s="151">
        <v>13906298.28</v>
      </c>
      <c r="G23" s="151">
        <v>0</v>
      </c>
      <c r="H23" s="151">
        <v>13906298.28</v>
      </c>
      <c r="I23" s="151">
        <f>'[1]Ведомственная '!J46</f>
        <v>0</v>
      </c>
      <c r="J23" s="17"/>
      <c r="K23" s="18"/>
      <c r="L23" s="18"/>
      <c r="M23" s="18"/>
      <c r="N23" s="18"/>
    </row>
    <row r="24" spans="1:14" s="15" customFormat="1" ht="18.75">
      <c r="A24" s="16" t="s">
        <v>39</v>
      </c>
      <c r="B24" s="14" t="s">
        <v>17</v>
      </c>
      <c r="C24" s="14" t="s">
        <v>38</v>
      </c>
      <c r="D24" s="151">
        <f aca="true" t="shared" si="1" ref="D24:I24">SUM(D25)</f>
        <v>406397</v>
      </c>
      <c r="E24" s="151">
        <f t="shared" si="1"/>
        <v>406397</v>
      </c>
      <c r="F24" s="151">
        <f t="shared" si="1"/>
        <v>425255</v>
      </c>
      <c r="G24" s="151">
        <f t="shared" si="1"/>
        <v>425255</v>
      </c>
      <c r="H24" s="151">
        <f t="shared" si="1"/>
        <v>440742</v>
      </c>
      <c r="I24" s="151">
        <f t="shared" si="1"/>
        <v>440742</v>
      </c>
      <c r="J24" s="19"/>
      <c r="K24" s="18"/>
      <c r="L24" s="18"/>
      <c r="M24" s="18"/>
      <c r="N24" s="18"/>
    </row>
    <row r="25" spans="1:14" s="15" customFormat="1" ht="37.5">
      <c r="A25" s="16" t="s">
        <v>24</v>
      </c>
      <c r="B25" s="14" t="s">
        <v>17</v>
      </c>
      <c r="C25" s="14" t="s">
        <v>25</v>
      </c>
      <c r="D25" s="151">
        <v>406397</v>
      </c>
      <c r="E25" s="151">
        <v>406397</v>
      </c>
      <c r="F25" s="151">
        <v>425255</v>
      </c>
      <c r="G25" s="151">
        <v>425255</v>
      </c>
      <c r="H25" s="151">
        <v>440742</v>
      </c>
      <c r="I25" s="151">
        <v>440742</v>
      </c>
      <c r="J25" s="17"/>
      <c r="K25" s="18"/>
      <c r="L25" s="18"/>
      <c r="M25" s="18"/>
      <c r="N25" s="18"/>
    </row>
    <row r="26" spans="1:14" s="15" customFormat="1" ht="37.5">
      <c r="A26" s="16" t="s">
        <v>56</v>
      </c>
      <c r="B26" s="14" t="s">
        <v>25</v>
      </c>
      <c r="C26" s="14" t="s">
        <v>38</v>
      </c>
      <c r="D26" s="151">
        <f aca="true" t="shared" si="2" ref="D26:I26">SUM(D27)</f>
        <v>50000</v>
      </c>
      <c r="E26" s="151">
        <f t="shared" si="2"/>
        <v>0</v>
      </c>
      <c r="F26" s="151">
        <f t="shared" si="2"/>
        <v>50000</v>
      </c>
      <c r="G26" s="151">
        <f t="shared" si="2"/>
        <v>0</v>
      </c>
      <c r="H26" s="151">
        <f t="shared" si="2"/>
        <v>50000</v>
      </c>
      <c r="I26" s="151">
        <f t="shared" si="2"/>
        <v>0</v>
      </c>
      <c r="J26" s="17"/>
      <c r="K26" s="18"/>
      <c r="L26" s="18"/>
      <c r="M26" s="18"/>
      <c r="N26" s="18"/>
    </row>
    <row r="27" spans="1:14" s="15" customFormat="1" ht="75">
      <c r="A27" s="21" t="s">
        <v>209</v>
      </c>
      <c r="B27" s="14" t="s">
        <v>25</v>
      </c>
      <c r="C27" s="14" t="s">
        <v>166</v>
      </c>
      <c r="D27" s="151">
        <v>50000</v>
      </c>
      <c r="E27" s="151">
        <v>0</v>
      </c>
      <c r="F27" s="151">
        <v>50000</v>
      </c>
      <c r="G27" s="151">
        <v>0</v>
      </c>
      <c r="H27" s="151">
        <v>50000</v>
      </c>
      <c r="I27" s="151">
        <v>0</v>
      </c>
      <c r="J27" s="17"/>
      <c r="K27" s="18"/>
      <c r="L27" s="18"/>
      <c r="M27" s="18"/>
      <c r="N27" s="18"/>
    </row>
    <row r="28" spans="1:14" s="15" customFormat="1" ht="18.75">
      <c r="A28" s="16" t="s">
        <v>57</v>
      </c>
      <c r="B28" s="14" t="s">
        <v>20</v>
      </c>
      <c r="C28" s="14" t="s">
        <v>38</v>
      </c>
      <c r="D28" s="151">
        <f aca="true" t="shared" si="3" ref="D28:I28">SUM(D29:D30)</f>
        <v>9481339.16</v>
      </c>
      <c r="E28" s="151">
        <f t="shared" si="3"/>
        <v>0</v>
      </c>
      <c r="F28" s="151">
        <f t="shared" si="3"/>
        <v>8713375.92</v>
      </c>
      <c r="G28" s="151">
        <f t="shared" si="3"/>
        <v>0</v>
      </c>
      <c r="H28" s="151">
        <f t="shared" si="3"/>
        <v>10446141.22</v>
      </c>
      <c r="I28" s="151">
        <f t="shared" si="3"/>
        <v>0</v>
      </c>
      <c r="J28" s="17"/>
      <c r="K28" s="18"/>
      <c r="L28" s="18"/>
      <c r="M28" s="18"/>
      <c r="N28" s="18"/>
    </row>
    <row r="29" spans="1:14" s="15" customFormat="1" ht="37.5">
      <c r="A29" s="21" t="s">
        <v>52</v>
      </c>
      <c r="B29" s="14" t="s">
        <v>20</v>
      </c>
      <c r="C29" s="14" t="s">
        <v>51</v>
      </c>
      <c r="D29" s="151">
        <v>9381339.16</v>
      </c>
      <c r="E29" s="151">
        <v>0</v>
      </c>
      <c r="F29" s="151">
        <v>8613375.92</v>
      </c>
      <c r="G29" s="151">
        <v>0</v>
      </c>
      <c r="H29" s="151">
        <v>10346141.22</v>
      </c>
      <c r="I29" s="151">
        <v>0</v>
      </c>
      <c r="J29" s="17"/>
      <c r="K29" s="18"/>
      <c r="L29" s="18"/>
      <c r="M29" s="18"/>
      <c r="N29" s="18"/>
    </row>
    <row r="30" spans="1:14" s="15" customFormat="1" ht="37.5">
      <c r="A30" s="21" t="s">
        <v>61</v>
      </c>
      <c r="B30" s="14" t="s">
        <v>20</v>
      </c>
      <c r="C30" s="14" t="s">
        <v>62</v>
      </c>
      <c r="D30" s="151">
        <v>100000</v>
      </c>
      <c r="E30" s="151">
        <v>0</v>
      </c>
      <c r="F30" s="151">
        <v>100000</v>
      </c>
      <c r="G30" s="151">
        <v>0</v>
      </c>
      <c r="H30" s="151">
        <v>100000</v>
      </c>
      <c r="I30" s="151">
        <v>0</v>
      </c>
      <c r="J30" s="17"/>
      <c r="K30" s="18"/>
      <c r="L30" s="18"/>
      <c r="M30" s="18"/>
      <c r="N30" s="18"/>
    </row>
    <row r="31" spans="1:14" s="15" customFormat="1" ht="18.75">
      <c r="A31" s="16" t="s">
        <v>40</v>
      </c>
      <c r="B31" s="14" t="s">
        <v>26</v>
      </c>
      <c r="C31" s="14" t="s">
        <v>38</v>
      </c>
      <c r="D31" s="151">
        <f>SUM(D32:D33)</f>
        <v>3120000</v>
      </c>
      <c r="E31" s="151">
        <f>SUM(E32:E33)</f>
        <v>0</v>
      </c>
      <c r="F31" s="151">
        <f>SUM(F32:F33)</f>
        <v>3120000</v>
      </c>
      <c r="G31" s="151">
        <v>0</v>
      </c>
      <c r="H31" s="151">
        <f>SUM(H32:H33)</f>
        <v>3120000</v>
      </c>
      <c r="I31" s="151">
        <f>I32+I33</f>
        <v>0</v>
      </c>
      <c r="J31" s="8"/>
      <c r="K31" s="5"/>
      <c r="L31" s="5"/>
      <c r="M31" s="5"/>
      <c r="N31" s="5"/>
    </row>
    <row r="32" spans="1:14" ht="0.75" customHeight="1">
      <c r="A32" s="16" t="s">
        <v>27</v>
      </c>
      <c r="B32" s="14" t="s">
        <v>26</v>
      </c>
      <c r="C32" s="14" t="s">
        <v>17</v>
      </c>
      <c r="D32" s="151">
        <v>0</v>
      </c>
      <c r="E32" s="151">
        <v>0</v>
      </c>
      <c r="F32" s="151">
        <v>0</v>
      </c>
      <c r="G32" s="151">
        <v>0</v>
      </c>
      <c r="H32" s="151">
        <v>0</v>
      </c>
      <c r="I32" s="151">
        <f>'[1]Ведомственная '!J94</f>
        <v>0</v>
      </c>
      <c r="K32" s="15"/>
      <c r="L32" s="15"/>
      <c r="M32" s="15"/>
      <c r="N32" s="15"/>
    </row>
    <row r="33" spans="1:9" ht="20.25" customHeight="1">
      <c r="A33" s="16" t="s">
        <v>28</v>
      </c>
      <c r="B33" s="14" t="s">
        <v>26</v>
      </c>
      <c r="C33" s="14" t="s">
        <v>25</v>
      </c>
      <c r="D33" s="151">
        <v>3120000</v>
      </c>
      <c r="E33" s="151">
        <v>0</v>
      </c>
      <c r="F33" s="151">
        <v>3120000</v>
      </c>
      <c r="G33" s="151">
        <v>0</v>
      </c>
      <c r="H33" s="151">
        <v>3120000</v>
      </c>
      <c r="I33" s="151">
        <f>'[1]Ведомственная '!J103</f>
        <v>0</v>
      </c>
    </row>
    <row r="34" spans="1:9" ht="20.25" customHeight="1">
      <c r="A34" s="16" t="s">
        <v>53</v>
      </c>
      <c r="B34" s="14" t="s">
        <v>54</v>
      </c>
      <c r="C34" s="14" t="s">
        <v>38</v>
      </c>
      <c r="D34" s="151">
        <f aca="true" t="shared" si="4" ref="D34:I34">SUM(D35)</f>
        <v>960000</v>
      </c>
      <c r="E34" s="151">
        <f t="shared" si="4"/>
        <v>0</v>
      </c>
      <c r="F34" s="151">
        <f t="shared" si="4"/>
        <v>810000</v>
      </c>
      <c r="G34" s="151">
        <f t="shared" si="4"/>
        <v>0</v>
      </c>
      <c r="H34" s="151">
        <f t="shared" si="4"/>
        <v>810000</v>
      </c>
      <c r="I34" s="151">
        <f t="shared" si="4"/>
        <v>0</v>
      </c>
    </row>
    <row r="35" spans="1:9" ht="20.25" customHeight="1">
      <c r="A35" s="16" t="s">
        <v>160</v>
      </c>
      <c r="B35" s="14" t="s">
        <v>54</v>
      </c>
      <c r="C35" s="14" t="s">
        <v>54</v>
      </c>
      <c r="D35" s="151">
        <v>960000</v>
      </c>
      <c r="E35" s="151">
        <v>0</v>
      </c>
      <c r="F35" s="151">
        <v>810000</v>
      </c>
      <c r="G35" s="151">
        <v>0</v>
      </c>
      <c r="H35" s="151">
        <v>810000</v>
      </c>
      <c r="I35" s="151">
        <v>0</v>
      </c>
    </row>
    <row r="36" spans="1:14" s="15" customFormat="1" ht="22.5" customHeight="1">
      <c r="A36" s="16" t="s">
        <v>41</v>
      </c>
      <c r="B36" s="14" t="s">
        <v>29</v>
      </c>
      <c r="C36" s="14" t="s">
        <v>38</v>
      </c>
      <c r="D36" s="151">
        <f aca="true" t="shared" si="5" ref="D36:I36">SUM(D37)</f>
        <v>500000</v>
      </c>
      <c r="E36" s="151">
        <f t="shared" si="5"/>
        <v>0</v>
      </c>
      <c r="F36" s="151">
        <f t="shared" si="5"/>
        <v>500000</v>
      </c>
      <c r="G36" s="151">
        <f t="shared" si="5"/>
        <v>0</v>
      </c>
      <c r="H36" s="151">
        <f t="shared" si="5"/>
        <v>500000</v>
      </c>
      <c r="I36" s="151">
        <f t="shared" si="5"/>
        <v>0</v>
      </c>
      <c r="J36" s="8"/>
      <c r="K36" s="5"/>
      <c r="L36" s="5"/>
      <c r="M36" s="5"/>
      <c r="N36" s="5"/>
    </row>
    <row r="37" spans="1:14" ht="18.75">
      <c r="A37" s="16" t="s">
        <v>42</v>
      </c>
      <c r="B37" s="14" t="s">
        <v>29</v>
      </c>
      <c r="C37" s="14" t="s">
        <v>15</v>
      </c>
      <c r="D37" s="151">
        <v>500000</v>
      </c>
      <c r="E37" s="151">
        <v>0</v>
      </c>
      <c r="F37" s="151">
        <v>500000</v>
      </c>
      <c r="G37" s="151">
        <v>0</v>
      </c>
      <c r="H37" s="151">
        <v>500000</v>
      </c>
      <c r="I37" s="151">
        <v>0</v>
      </c>
      <c r="K37" s="15"/>
      <c r="L37" s="15"/>
      <c r="M37" s="15"/>
      <c r="N37" s="15"/>
    </row>
    <row r="38" spans="1:14" ht="18.75">
      <c r="A38" s="16" t="s">
        <v>161</v>
      </c>
      <c r="B38" s="14" t="s">
        <v>166</v>
      </c>
      <c r="C38" s="14" t="s">
        <v>38</v>
      </c>
      <c r="D38" s="151">
        <f aca="true" t="shared" si="6" ref="D38:I38">SUM(D39)</f>
        <v>290000</v>
      </c>
      <c r="E38" s="151">
        <f t="shared" si="6"/>
        <v>0</v>
      </c>
      <c r="F38" s="151">
        <f t="shared" si="6"/>
        <v>290000</v>
      </c>
      <c r="G38" s="151">
        <f t="shared" si="6"/>
        <v>0</v>
      </c>
      <c r="H38" s="151">
        <f t="shared" si="6"/>
        <v>290000</v>
      </c>
      <c r="I38" s="151">
        <f t="shared" si="6"/>
        <v>0</v>
      </c>
      <c r="K38" s="15"/>
      <c r="L38" s="15"/>
      <c r="M38" s="15"/>
      <c r="N38" s="15"/>
    </row>
    <row r="39" spans="1:14" ht="18.75">
      <c r="A39" s="16" t="s">
        <v>162</v>
      </c>
      <c r="B39" s="14" t="s">
        <v>166</v>
      </c>
      <c r="C39" s="14" t="s">
        <v>15</v>
      </c>
      <c r="D39" s="151">
        <v>290000</v>
      </c>
      <c r="E39" s="151">
        <v>0</v>
      </c>
      <c r="F39" s="151">
        <v>290000</v>
      </c>
      <c r="G39" s="151">
        <v>0</v>
      </c>
      <c r="H39" s="151">
        <v>290000</v>
      </c>
      <c r="I39" s="151">
        <v>0</v>
      </c>
      <c r="K39" s="15"/>
      <c r="L39" s="15"/>
      <c r="M39" s="15"/>
      <c r="N39" s="15"/>
    </row>
    <row r="40" spans="1:10" s="15" customFormat="1" ht="18.75">
      <c r="A40" s="16" t="s">
        <v>43</v>
      </c>
      <c r="B40" s="14" t="s">
        <v>31</v>
      </c>
      <c r="C40" s="14" t="s">
        <v>38</v>
      </c>
      <c r="D40" s="151">
        <f aca="true" t="shared" si="7" ref="D40:I40">SUM(D41)</f>
        <v>1000000</v>
      </c>
      <c r="E40" s="151">
        <f t="shared" si="7"/>
        <v>0</v>
      </c>
      <c r="F40" s="151">
        <f t="shared" si="7"/>
        <v>1000000</v>
      </c>
      <c r="G40" s="151">
        <f t="shared" si="7"/>
        <v>0</v>
      </c>
      <c r="H40" s="151">
        <f t="shared" si="7"/>
        <v>1000000</v>
      </c>
      <c r="I40" s="151">
        <f t="shared" si="7"/>
        <v>0</v>
      </c>
      <c r="J40" s="20"/>
    </row>
    <row r="41" spans="1:9" ht="18.75">
      <c r="A41" s="16" t="s">
        <v>32</v>
      </c>
      <c r="B41" s="14" t="s">
        <v>31</v>
      </c>
      <c r="C41" s="14" t="s">
        <v>15</v>
      </c>
      <c r="D41" s="151">
        <v>1000000</v>
      </c>
      <c r="E41" s="151">
        <v>0</v>
      </c>
      <c r="F41" s="151">
        <v>1000000</v>
      </c>
      <c r="G41" s="151">
        <v>0</v>
      </c>
      <c r="H41" s="151">
        <v>1000000</v>
      </c>
      <c r="I41" s="151">
        <f>'[1]Ведомственная '!J152</f>
        <v>0</v>
      </c>
    </row>
    <row r="42" spans="1:14" s="15" customFormat="1" ht="18.75">
      <c r="A42" s="16" t="s">
        <v>33</v>
      </c>
      <c r="B42" s="14" t="s">
        <v>44</v>
      </c>
      <c r="C42" s="14" t="s">
        <v>38</v>
      </c>
      <c r="D42" s="151">
        <f>D18+D24+D31+D36+D40+D26+D28+D34+D38</f>
        <v>34411734.44</v>
      </c>
      <c r="E42" s="151">
        <f>E18+E24+E31+E36+E40+E26+E28+E34+E38</f>
        <v>406397</v>
      </c>
      <c r="F42" s="151">
        <f>F18+F24+F31+F36+F40+F26+F28+F34+F21+F38</f>
        <v>33512629.200000003</v>
      </c>
      <c r="G42" s="151">
        <f>G18+G24+G31+G36+G40+G26+G28+G34</f>
        <v>425255</v>
      </c>
      <c r="H42" s="151">
        <f>H18+H24+H31+H36+H40+H26+H28+H34+H38</f>
        <v>35260881.5</v>
      </c>
      <c r="I42" s="151">
        <f>I18+I24+I31+I36+I40+I26+I28+I34</f>
        <v>440742</v>
      </c>
      <c r="J42" s="8"/>
      <c r="K42" s="5"/>
      <c r="L42" s="6"/>
      <c r="M42" s="5"/>
      <c r="N42" s="5"/>
    </row>
    <row r="43" spans="1:7" ht="1.5" customHeight="1">
      <c r="A43" s="5" t="s">
        <v>45</v>
      </c>
      <c r="B43" s="4"/>
      <c r="C43" s="4"/>
      <c r="D43" s="4"/>
      <c r="E43" s="152">
        <f>SUM(E26:E36)</f>
        <v>0</v>
      </c>
      <c r="F43" s="4"/>
      <c r="G43" s="4"/>
    </row>
    <row r="44" spans="2:7" ht="37.5" customHeight="1">
      <c r="B44" s="4"/>
      <c r="C44" s="4"/>
      <c r="D44" s="4"/>
      <c r="E44" s="4"/>
      <c r="F44" s="4"/>
      <c r="G44" s="4"/>
    </row>
    <row r="45" spans="2:9" ht="37.5" customHeight="1">
      <c r="B45" s="4"/>
      <c r="C45" s="4"/>
      <c r="D45" s="4"/>
      <c r="E45" s="4"/>
      <c r="F45" s="4"/>
      <c r="G45" s="4"/>
      <c r="H45" s="6"/>
      <c r="I45" s="6"/>
    </row>
    <row r="46" spans="2:9" ht="15" hidden="1">
      <c r="B46" s="4"/>
      <c r="C46" s="4"/>
      <c r="D46" s="4"/>
      <c r="E46" s="4"/>
      <c r="F46" s="4"/>
      <c r="G46" s="4"/>
      <c r="I46" s="15"/>
    </row>
    <row r="47" spans="2:9" ht="15" hidden="1">
      <c r="B47" s="4"/>
      <c r="C47" s="4"/>
      <c r="D47" s="4"/>
      <c r="E47" s="4"/>
      <c r="F47" s="4"/>
      <c r="G47" s="4"/>
      <c r="H47" s="5">
        <v>274712.7</v>
      </c>
      <c r="I47" s="6">
        <v>554620.2</v>
      </c>
    </row>
    <row r="48" spans="2:7" ht="15">
      <c r="B48" s="4"/>
      <c r="C48" s="4"/>
      <c r="D48" s="4"/>
      <c r="E48" s="4"/>
      <c r="F48" s="4"/>
      <c r="G48" s="4"/>
    </row>
    <row r="49" spans="2:9" ht="15">
      <c r="B49" s="4"/>
      <c r="C49" s="4"/>
      <c r="D49" s="4"/>
      <c r="E49" s="4"/>
      <c r="F49" s="4"/>
      <c r="G49" s="4"/>
      <c r="H49" s="6"/>
      <c r="I49" s="6"/>
    </row>
    <row r="50" spans="2:7" ht="15">
      <c r="B50" s="4"/>
      <c r="C50" s="4"/>
      <c r="D50" s="4"/>
      <c r="E50" s="4"/>
      <c r="F50" s="4"/>
      <c r="G50" s="4"/>
    </row>
    <row r="51" spans="2:9" ht="15">
      <c r="B51" s="4"/>
      <c r="C51" s="4"/>
      <c r="D51" s="4"/>
      <c r="E51" s="4"/>
      <c r="F51" s="4"/>
      <c r="G51" s="4"/>
      <c r="H51" s="6"/>
      <c r="I51" s="6"/>
    </row>
    <row r="52" spans="2:9" ht="15">
      <c r="B52" s="4"/>
      <c r="C52" s="4"/>
      <c r="D52" s="4"/>
      <c r="E52" s="4"/>
      <c r="F52" s="4"/>
      <c r="G52" s="4"/>
      <c r="H52" s="6"/>
      <c r="I52" s="6"/>
    </row>
    <row r="53" spans="2:7" ht="15">
      <c r="B53" s="4"/>
      <c r="C53" s="4"/>
      <c r="D53" s="4"/>
      <c r="E53" s="4"/>
      <c r="F53" s="4"/>
      <c r="G53" s="4" t="s">
        <v>202</v>
      </c>
    </row>
    <row r="54" spans="2:7" ht="15">
      <c r="B54" s="4"/>
      <c r="C54" s="4"/>
      <c r="D54" s="4"/>
      <c r="E54" s="4"/>
      <c r="F54" s="4"/>
      <c r="G54" s="4"/>
    </row>
    <row r="55" spans="2:7" ht="15">
      <c r="B55" s="4"/>
      <c r="C55" s="4"/>
      <c r="D55" s="4"/>
      <c r="E55" s="4"/>
      <c r="F55" s="4"/>
      <c r="G55" s="4"/>
    </row>
    <row r="56" spans="2:7" ht="15">
      <c r="B56" s="4"/>
      <c r="C56" s="4"/>
      <c r="D56" s="4"/>
      <c r="E56" s="4"/>
      <c r="F56" s="4"/>
      <c r="G56" s="4"/>
    </row>
    <row r="57" spans="2:7" ht="15">
      <c r="B57" s="4"/>
      <c r="C57" s="4"/>
      <c r="D57" s="4"/>
      <c r="E57" s="4"/>
      <c r="F57" s="4"/>
      <c r="G57" s="4"/>
    </row>
    <row r="58" spans="2:7" ht="15">
      <c r="B58" s="4"/>
      <c r="C58" s="4"/>
      <c r="D58" s="4"/>
      <c r="E58" s="4"/>
      <c r="F58" s="4"/>
      <c r="G58" s="4"/>
    </row>
    <row r="59" spans="2:7" ht="15">
      <c r="B59" s="4"/>
      <c r="C59" s="4"/>
      <c r="D59" s="4"/>
      <c r="E59" s="4"/>
      <c r="F59" s="4"/>
      <c r="G59" s="4"/>
    </row>
    <row r="60" spans="2:7" ht="15">
      <c r="B60" s="4"/>
      <c r="C60" s="4"/>
      <c r="D60" s="4"/>
      <c r="E60" s="4"/>
      <c r="F60" s="4"/>
      <c r="G60" s="4"/>
    </row>
    <row r="61" spans="2:7" ht="15">
      <c r="B61" s="4"/>
      <c r="C61" s="4"/>
      <c r="D61" s="4"/>
      <c r="E61" s="4"/>
      <c r="F61" s="4"/>
      <c r="G61" s="4"/>
    </row>
    <row r="62" spans="2:7" ht="15">
      <c r="B62" s="4"/>
      <c r="C62" s="4"/>
      <c r="D62" s="4"/>
      <c r="E62" s="4"/>
      <c r="F62" s="4"/>
      <c r="G62" s="4"/>
    </row>
    <row r="63" spans="2:7" ht="15">
      <c r="B63" s="4"/>
      <c r="C63" s="4"/>
      <c r="D63" s="4"/>
      <c r="E63" s="4"/>
      <c r="F63" s="4"/>
      <c r="G63" s="4"/>
    </row>
    <row r="64" spans="2:7" ht="15">
      <c r="B64" s="4"/>
      <c r="C64" s="4"/>
      <c r="D64" s="4"/>
      <c r="E64" s="4"/>
      <c r="F64" s="4"/>
      <c r="G64" s="4"/>
    </row>
    <row r="65" spans="2:7" ht="15">
      <c r="B65" s="4"/>
      <c r="C65" s="4"/>
      <c r="D65" s="4"/>
      <c r="E65" s="4"/>
      <c r="F65" s="4"/>
      <c r="G65" s="4"/>
    </row>
    <row r="66" spans="2:7" ht="15">
      <c r="B66" s="4"/>
      <c r="C66" s="4"/>
      <c r="D66" s="4"/>
      <c r="E66" s="4"/>
      <c r="F66" s="4"/>
      <c r="G66" s="4"/>
    </row>
    <row r="67" spans="2:7" ht="15">
      <c r="B67" s="4"/>
      <c r="C67" s="4"/>
      <c r="D67" s="4"/>
      <c r="E67" s="4"/>
      <c r="F67" s="4"/>
      <c r="G67" s="4"/>
    </row>
    <row r="68" spans="2:7" ht="15">
      <c r="B68" s="4"/>
      <c r="C68" s="4"/>
      <c r="D68" s="4"/>
      <c r="E68" s="4"/>
      <c r="F68" s="4"/>
      <c r="G68" s="4"/>
    </row>
    <row r="69" spans="2:7" ht="15">
      <c r="B69" s="4"/>
      <c r="C69" s="4"/>
      <c r="D69" s="4"/>
      <c r="E69" s="4"/>
      <c r="F69" s="4"/>
      <c r="G69" s="4"/>
    </row>
    <row r="70" spans="2:7" ht="15">
      <c r="B70" s="4"/>
      <c r="C70" s="4"/>
      <c r="D70" s="4"/>
      <c r="E70" s="4"/>
      <c r="F70" s="4"/>
      <c r="G70" s="4"/>
    </row>
    <row r="71" spans="2:7" ht="15">
      <c r="B71" s="4"/>
      <c r="C71" s="4"/>
      <c r="D71" s="4"/>
      <c r="E71" s="4"/>
      <c r="F71" s="4"/>
      <c r="G71" s="4"/>
    </row>
    <row r="72" spans="2:7" ht="15">
      <c r="B72" s="4"/>
      <c r="C72" s="4"/>
      <c r="D72" s="4"/>
      <c r="E72" s="4"/>
      <c r="F72" s="4"/>
      <c r="G72" s="4"/>
    </row>
    <row r="73" spans="2:7" ht="15">
      <c r="B73" s="4"/>
      <c r="C73" s="4"/>
      <c r="D73" s="4"/>
      <c r="E73" s="4"/>
      <c r="F73" s="4"/>
      <c r="G73" s="4"/>
    </row>
    <row r="74" spans="2:7" ht="15">
      <c r="B74" s="4"/>
      <c r="C74" s="4"/>
      <c r="D74" s="4"/>
      <c r="E74" s="4"/>
      <c r="F74" s="4"/>
      <c r="G74" s="4"/>
    </row>
    <row r="75" spans="2:7" ht="15">
      <c r="B75" s="4"/>
      <c r="C75" s="4"/>
      <c r="D75" s="4"/>
      <c r="E75" s="4"/>
      <c r="F75" s="4"/>
      <c r="G75" s="4"/>
    </row>
    <row r="76" spans="2:7" ht="15">
      <c r="B76" s="4"/>
      <c r="C76" s="4"/>
      <c r="D76" s="4"/>
      <c r="E76" s="4"/>
      <c r="F76" s="4"/>
      <c r="G76" s="4"/>
    </row>
    <row r="77" spans="2:7" ht="15">
      <c r="B77" s="4"/>
      <c r="C77" s="4"/>
      <c r="D77" s="4"/>
      <c r="E77" s="4"/>
      <c r="F77" s="4"/>
      <c r="G77" s="4"/>
    </row>
    <row r="78" spans="2:7" ht="15">
      <c r="B78" s="4"/>
      <c r="C78" s="4"/>
      <c r="D78" s="4"/>
      <c r="E78" s="4"/>
      <c r="F78" s="4"/>
      <c r="G78" s="4"/>
    </row>
    <row r="79" spans="2:7" ht="15">
      <c r="B79" s="4"/>
      <c r="C79" s="4"/>
      <c r="D79" s="4"/>
      <c r="E79" s="4"/>
      <c r="F79" s="4"/>
      <c r="G79" s="4"/>
    </row>
    <row r="80" spans="2:7" ht="15">
      <c r="B80" s="4"/>
      <c r="C80" s="4"/>
      <c r="D80" s="4"/>
      <c r="E80" s="4"/>
      <c r="F80" s="4"/>
      <c r="G80" s="4"/>
    </row>
    <row r="81" spans="2:7" ht="15">
      <c r="B81" s="4"/>
      <c r="C81" s="4"/>
      <c r="D81" s="4"/>
      <c r="E81" s="4"/>
      <c r="F81" s="4"/>
      <c r="G81" s="4"/>
    </row>
    <row r="82" spans="2:7" ht="15">
      <c r="B82" s="4"/>
      <c r="C82" s="4"/>
      <c r="D82" s="4"/>
      <c r="E82" s="4"/>
      <c r="F82" s="4"/>
      <c r="G82" s="4"/>
    </row>
    <row r="83" spans="2:7" ht="15">
      <c r="B83" s="4"/>
      <c r="C83" s="4"/>
      <c r="D83" s="4"/>
      <c r="E83" s="4"/>
      <c r="F83" s="4"/>
      <c r="G83" s="4"/>
    </row>
    <row r="84" spans="2:7" ht="15">
      <c r="B84" s="4"/>
      <c r="C84" s="4"/>
      <c r="D84" s="4"/>
      <c r="E84" s="4"/>
      <c r="F84" s="4"/>
      <c r="G84" s="4"/>
    </row>
    <row r="85" spans="2:7" ht="15">
      <c r="B85" s="4"/>
      <c r="C85" s="4"/>
      <c r="D85" s="4"/>
      <c r="E85" s="4"/>
      <c r="F85" s="4"/>
      <c r="G85" s="4"/>
    </row>
    <row r="86" spans="2:7" ht="15">
      <c r="B86" s="4"/>
      <c r="C86" s="4"/>
      <c r="D86" s="4"/>
      <c r="E86" s="4"/>
      <c r="F86" s="4"/>
      <c r="G86" s="4"/>
    </row>
    <row r="87" spans="2:7" ht="15">
      <c r="B87" s="4"/>
      <c r="C87" s="4"/>
      <c r="D87" s="4"/>
      <c r="E87" s="4"/>
      <c r="F87" s="4"/>
      <c r="G87" s="4"/>
    </row>
    <row r="88" spans="2:7" ht="15">
      <c r="B88" s="4"/>
      <c r="C88" s="4"/>
      <c r="D88" s="4"/>
      <c r="E88" s="4"/>
      <c r="F88" s="4"/>
      <c r="G88" s="4"/>
    </row>
  </sheetData>
  <sheetProtection/>
  <mergeCells count="15">
    <mergeCell ref="A11:I12"/>
    <mergeCell ref="A14:A16"/>
    <mergeCell ref="B14:C14"/>
    <mergeCell ref="D14:I14"/>
    <mergeCell ref="B15:B16"/>
    <mergeCell ref="C15:C16"/>
    <mergeCell ref="D15:E15"/>
    <mergeCell ref="F15:G15"/>
    <mergeCell ref="H15:I15"/>
    <mergeCell ref="C1:I1"/>
    <mergeCell ref="C2:I2"/>
    <mergeCell ref="C3:I3"/>
    <mergeCell ref="C4:I4"/>
    <mergeCell ref="H8:I8"/>
    <mergeCell ref="H9:I9"/>
  </mergeCells>
  <printOptions/>
  <pageMargins left="0.7" right="0.7" top="0.75" bottom="0.75" header="0.3" footer="0.3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G245"/>
  <sheetViews>
    <sheetView zoomScalePageLayoutView="0" workbookViewId="0" topLeftCell="B14">
      <selection activeCell="AB118" sqref="AB118"/>
    </sheetView>
  </sheetViews>
  <sheetFormatPr defaultColWidth="9.28125" defaultRowHeight="12.75"/>
  <cols>
    <col min="1" max="1" width="0" style="40" hidden="1" customWidth="1"/>
    <col min="2" max="2" width="4.8515625" style="40" customWidth="1"/>
    <col min="3" max="3" width="47.28125" style="85" customWidth="1"/>
    <col min="4" max="4" width="8.7109375" style="40" customWidth="1"/>
    <col min="5" max="5" width="5.28125" style="40" customWidth="1"/>
    <col min="6" max="6" width="6.140625" style="40" customWidth="1"/>
    <col min="7" max="7" width="5.00390625" style="40" customWidth="1"/>
    <col min="8" max="8" width="4.7109375" style="40" customWidth="1"/>
    <col min="9" max="9" width="5.00390625" style="40" customWidth="1"/>
    <col min="10" max="10" width="4.7109375" style="40" customWidth="1"/>
    <col min="11" max="11" width="6.7109375" style="40" customWidth="1"/>
    <col min="12" max="12" width="4.7109375" style="40" customWidth="1"/>
    <col min="13" max="13" width="6.7109375" style="40" customWidth="1"/>
    <col min="14" max="14" width="0" style="40" hidden="1" customWidth="1"/>
    <col min="15" max="15" width="17.421875" style="40" customWidth="1"/>
    <col min="16" max="16" width="16.8515625" style="40" customWidth="1"/>
    <col min="17" max="17" width="13.57421875" style="40" customWidth="1"/>
    <col min="18" max="25" width="0" style="40" hidden="1" customWidth="1"/>
    <col min="26" max="26" width="16.57421875" style="38" customWidth="1"/>
    <col min="27" max="27" width="12.7109375" style="39" customWidth="1"/>
    <col min="28" max="28" width="17.7109375" style="39" customWidth="1"/>
    <col min="29" max="29" width="12.57421875" style="40" customWidth="1"/>
    <col min="30" max="30" width="2.421875" style="40" customWidth="1"/>
    <col min="31" max="31" width="5.00390625" style="40" customWidth="1"/>
    <col min="32" max="16384" width="9.28125" style="40" customWidth="1"/>
  </cols>
  <sheetData>
    <row r="1" spans="1:25" ht="98.25" customHeight="1" hidden="1">
      <c r="A1" s="35"/>
      <c r="B1" s="35"/>
      <c r="C1" s="3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7"/>
      <c r="S1" s="35"/>
      <c r="T1" s="35"/>
      <c r="U1" s="35"/>
      <c r="V1" s="35"/>
      <c r="W1" s="35"/>
      <c r="X1" s="35"/>
      <c r="Y1" s="35"/>
    </row>
    <row r="2" spans="1:28" ht="18.75" customHeight="1">
      <c r="A2" s="35"/>
      <c r="B2" s="35"/>
      <c r="C2" s="36"/>
      <c r="D2" s="41"/>
      <c r="E2" s="41"/>
      <c r="F2" s="41"/>
      <c r="G2" s="41"/>
      <c r="H2" s="41"/>
      <c r="I2" s="41"/>
      <c r="J2" s="41"/>
      <c r="K2" s="41"/>
      <c r="L2" s="41"/>
      <c r="M2" s="42"/>
      <c r="N2" s="42"/>
      <c r="R2" s="37"/>
      <c r="S2" s="41"/>
      <c r="T2" s="41"/>
      <c r="U2" s="41"/>
      <c r="V2" s="41"/>
      <c r="W2" s="41"/>
      <c r="X2" s="41"/>
      <c r="Y2" s="41"/>
      <c r="Z2" s="123"/>
      <c r="AA2" s="123"/>
      <c r="AB2" s="124" t="s">
        <v>207</v>
      </c>
    </row>
    <row r="3" spans="1:28" ht="18.75" customHeight="1">
      <c r="A3" s="35"/>
      <c r="B3" s="35"/>
      <c r="C3" s="36"/>
      <c r="D3" s="43"/>
      <c r="E3" s="41"/>
      <c r="F3" s="35"/>
      <c r="G3" s="42"/>
      <c r="H3" s="42"/>
      <c r="I3" s="42"/>
      <c r="J3" s="42"/>
      <c r="K3" s="42"/>
      <c r="L3" s="42"/>
      <c r="M3" s="42"/>
      <c r="N3" s="42"/>
      <c r="R3" s="37"/>
      <c r="S3" s="41"/>
      <c r="T3" s="41"/>
      <c r="U3" s="41"/>
      <c r="V3" s="41"/>
      <c r="W3" s="41"/>
      <c r="X3" s="41"/>
      <c r="Y3" s="41"/>
      <c r="Z3" s="123"/>
      <c r="AA3" s="123"/>
      <c r="AB3" s="124" t="s">
        <v>106</v>
      </c>
    </row>
    <row r="4" spans="1:28" ht="18.75" customHeight="1">
      <c r="A4" s="35"/>
      <c r="B4" s="35"/>
      <c r="C4" s="36"/>
      <c r="D4" s="43"/>
      <c r="E4" s="41"/>
      <c r="F4" s="35"/>
      <c r="G4" s="42"/>
      <c r="H4" s="42"/>
      <c r="I4" s="42"/>
      <c r="J4" s="42"/>
      <c r="K4" s="42"/>
      <c r="L4" s="42"/>
      <c r="M4" s="42"/>
      <c r="N4" s="42"/>
      <c r="R4" s="37"/>
      <c r="S4" s="41"/>
      <c r="T4" s="41"/>
      <c r="U4" s="41"/>
      <c r="V4" s="41"/>
      <c r="W4" s="41"/>
      <c r="X4" s="41"/>
      <c r="Y4" s="41"/>
      <c r="Z4" s="123"/>
      <c r="AA4" s="123"/>
      <c r="AB4" s="124" t="s">
        <v>107</v>
      </c>
    </row>
    <row r="5" spans="1:28" ht="36" customHeight="1">
      <c r="A5" s="35"/>
      <c r="B5" s="35"/>
      <c r="C5" s="36"/>
      <c r="D5" s="41"/>
      <c r="E5" s="41"/>
      <c r="F5" s="41"/>
      <c r="G5" s="41"/>
      <c r="H5" s="41"/>
      <c r="I5" s="41"/>
      <c r="J5" s="41"/>
      <c r="K5" s="41"/>
      <c r="L5" s="41"/>
      <c r="M5" s="42"/>
      <c r="N5" s="42"/>
      <c r="R5" s="37"/>
      <c r="S5" s="41"/>
      <c r="T5" s="41"/>
      <c r="U5" s="41"/>
      <c r="V5" s="41"/>
      <c r="W5" s="41"/>
      <c r="X5" s="41"/>
      <c r="Y5" s="41"/>
      <c r="Z5" s="123"/>
      <c r="AA5" s="123"/>
      <c r="AB5" s="124" t="s">
        <v>167</v>
      </c>
    </row>
    <row r="6" spans="1:25" ht="18.75" customHeight="1">
      <c r="A6" s="35"/>
      <c r="B6" s="35"/>
      <c r="C6" s="36"/>
      <c r="D6" s="41"/>
      <c r="E6" s="41"/>
      <c r="F6" s="41"/>
      <c r="G6" s="41"/>
      <c r="H6" s="41"/>
      <c r="I6" s="41"/>
      <c r="J6" s="41"/>
      <c r="K6" s="41"/>
      <c r="L6" s="41"/>
      <c r="M6" s="42"/>
      <c r="N6" s="42"/>
      <c r="O6" s="42"/>
      <c r="P6" s="42"/>
      <c r="Q6" s="35"/>
      <c r="R6" s="37"/>
      <c r="S6" s="41"/>
      <c r="T6" s="41"/>
      <c r="U6" s="41"/>
      <c r="V6" s="41"/>
      <c r="W6" s="41"/>
      <c r="X6" s="41"/>
      <c r="Y6" s="41"/>
    </row>
    <row r="7" spans="1:25" ht="18.75" customHeight="1">
      <c r="A7" s="35"/>
      <c r="B7" s="35"/>
      <c r="C7" s="36"/>
      <c r="D7" s="41"/>
      <c r="E7" s="41"/>
      <c r="F7" s="41"/>
      <c r="G7" s="41"/>
      <c r="H7" s="41"/>
      <c r="I7" s="41"/>
      <c r="J7" s="41"/>
      <c r="K7" s="41"/>
      <c r="L7" s="41"/>
      <c r="M7" s="42"/>
      <c r="N7" s="42"/>
      <c r="O7" s="42"/>
      <c r="P7" s="42"/>
      <c r="Q7" s="37"/>
      <c r="R7" s="37"/>
      <c r="S7" s="41"/>
      <c r="T7" s="41"/>
      <c r="U7" s="41"/>
      <c r="V7" s="41"/>
      <c r="W7" s="41"/>
      <c r="X7" s="41"/>
      <c r="Y7" s="41"/>
    </row>
    <row r="8" spans="1:28" ht="55.5" customHeight="1">
      <c r="A8" s="44" t="s">
        <v>108</v>
      </c>
      <c r="B8" s="172" t="s">
        <v>219</v>
      </c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</row>
    <row r="9" spans="1:25" ht="18.75" customHeight="1" thickBot="1">
      <c r="A9" s="35"/>
      <c r="B9" s="45"/>
      <c r="C9" s="46"/>
      <c r="D9" s="45"/>
      <c r="E9" s="45"/>
      <c r="F9" s="45"/>
      <c r="G9" s="45"/>
      <c r="H9" s="45"/>
      <c r="I9" s="45"/>
      <c r="J9" s="45"/>
      <c r="K9" s="45"/>
      <c r="L9" s="45"/>
      <c r="M9" s="45"/>
      <c r="N9" s="47"/>
      <c r="O9" s="47"/>
      <c r="P9" s="45"/>
      <c r="Q9" s="45"/>
      <c r="R9" s="37"/>
      <c r="S9" s="35"/>
      <c r="T9" s="35"/>
      <c r="U9" s="35"/>
      <c r="V9" s="35"/>
      <c r="W9" s="35"/>
      <c r="X9" s="35"/>
      <c r="Y9" s="35"/>
    </row>
    <row r="10" spans="1:29" ht="20.25" customHeight="1" thickBot="1">
      <c r="A10" s="48"/>
      <c r="B10" s="173" t="s">
        <v>2</v>
      </c>
      <c r="C10" s="176" t="s">
        <v>36</v>
      </c>
      <c r="D10" s="179" t="s">
        <v>3</v>
      </c>
      <c r="E10" s="180"/>
      <c r="F10" s="180"/>
      <c r="G10" s="180"/>
      <c r="H10" s="180"/>
      <c r="I10" s="180"/>
      <c r="J10" s="180"/>
      <c r="K10" s="180"/>
      <c r="L10" s="180"/>
      <c r="M10" s="181"/>
      <c r="N10" s="49"/>
      <c r="O10" s="176" t="s">
        <v>46</v>
      </c>
      <c r="P10" s="185" t="s">
        <v>46</v>
      </c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7"/>
    </row>
    <row r="11" spans="1:29" ht="20.25" customHeight="1" thickBot="1">
      <c r="A11" s="48"/>
      <c r="B11" s="174"/>
      <c r="C11" s="177"/>
      <c r="D11" s="182"/>
      <c r="E11" s="183"/>
      <c r="F11" s="183"/>
      <c r="G11" s="183"/>
      <c r="H11" s="183"/>
      <c r="I11" s="183"/>
      <c r="J11" s="183"/>
      <c r="K11" s="183"/>
      <c r="L11" s="183"/>
      <c r="M11" s="184"/>
      <c r="N11" s="49"/>
      <c r="O11" s="177"/>
      <c r="P11" s="185">
        <v>2023</v>
      </c>
      <c r="Q11" s="187"/>
      <c r="R11" s="133"/>
      <c r="S11" s="133"/>
      <c r="T11" s="133"/>
      <c r="U11" s="133"/>
      <c r="V11" s="133"/>
      <c r="W11" s="133"/>
      <c r="X11" s="133"/>
      <c r="Y11" s="133"/>
      <c r="Z11" s="185">
        <v>2024</v>
      </c>
      <c r="AA11" s="187"/>
      <c r="AB11" s="185">
        <v>2025</v>
      </c>
      <c r="AC11" s="187"/>
    </row>
    <row r="12" spans="1:29" ht="131.25" customHeight="1" thickBot="1">
      <c r="A12" s="50"/>
      <c r="B12" s="175"/>
      <c r="C12" s="178"/>
      <c r="D12" s="51" t="s">
        <v>4</v>
      </c>
      <c r="E12" s="51" t="s">
        <v>5</v>
      </c>
      <c r="F12" s="51" t="s">
        <v>6</v>
      </c>
      <c r="G12" s="188" t="s">
        <v>7</v>
      </c>
      <c r="H12" s="189"/>
      <c r="I12" s="189"/>
      <c r="J12" s="189"/>
      <c r="K12" s="189"/>
      <c r="L12" s="190"/>
      <c r="M12" s="51" t="s">
        <v>65</v>
      </c>
      <c r="N12" s="49" t="s">
        <v>109</v>
      </c>
      <c r="O12" s="178"/>
      <c r="P12" s="86" t="s">
        <v>110</v>
      </c>
      <c r="Q12" s="86" t="s">
        <v>204</v>
      </c>
      <c r="R12" s="87"/>
      <c r="S12" s="88"/>
      <c r="T12" s="89"/>
      <c r="U12" s="90"/>
      <c r="V12" s="90"/>
      <c r="W12" s="90"/>
      <c r="X12" s="90"/>
      <c r="Y12" s="91"/>
      <c r="Z12" s="86" t="s">
        <v>110</v>
      </c>
      <c r="AA12" s="86" t="s">
        <v>205</v>
      </c>
      <c r="AB12" s="86" t="s">
        <v>110</v>
      </c>
      <c r="AC12" s="86" t="s">
        <v>205</v>
      </c>
    </row>
    <row r="13" spans="1:29" ht="18.75" customHeight="1" thickBot="1">
      <c r="A13" s="37"/>
      <c r="B13" s="53">
        <v>1</v>
      </c>
      <c r="C13" s="53">
        <v>2</v>
      </c>
      <c r="D13" s="53">
        <v>3</v>
      </c>
      <c r="E13" s="53">
        <v>4</v>
      </c>
      <c r="F13" s="53">
        <v>5</v>
      </c>
      <c r="G13" s="166">
        <v>6</v>
      </c>
      <c r="H13" s="167"/>
      <c r="I13" s="167"/>
      <c r="J13" s="167"/>
      <c r="K13" s="167"/>
      <c r="L13" s="168"/>
      <c r="M13" s="53">
        <v>7</v>
      </c>
      <c r="N13" s="53"/>
      <c r="O13" s="53">
        <v>8</v>
      </c>
      <c r="P13" s="53">
        <v>9</v>
      </c>
      <c r="Q13" s="53">
        <v>10</v>
      </c>
      <c r="R13" s="37"/>
      <c r="S13" s="37"/>
      <c r="T13" s="37"/>
      <c r="U13" s="37"/>
      <c r="V13" s="37"/>
      <c r="W13" s="37"/>
      <c r="X13" s="37"/>
      <c r="Y13" s="37"/>
      <c r="Z13" s="53">
        <v>11</v>
      </c>
      <c r="AA13" s="53">
        <v>12</v>
      </c>
      <c r="AB13" s="53">
        <v>13</v>
      </c>
      <c r="AC13" s="53">
        <v>14</v>
      </c>
    </row>
    <row r="14" spans="1:29" ht="34.5" customHeight="1" thickBot="1">
      <c r="A14" s="50"/>
      <c r="B14" s="49">
        <v>1</v>
      </c>
      <c r="C14" s="54" t="s">
        <v>14</v>
      </c>
      <c r="D14" s="55">
        <v>605</v>
      </c>
      <c r="E14" s="56"/>
      <c r="F14" s="56"/>
      <c r="G14" s="57"/>
      <c r="H14" s="57"/>
      <c r="I14" s="57"/>
      <c r="J14" s="57"/>
      <c r="K14" s="57"/>
      <c r="L14" s="57"/>
      <c r="M14" s="55"/>
      <c r="N14" s="58"/>
      <c r="O14" s="72">
        <f aca="true" t="shared" si="0" ref="O14:O24">P14+Q14+Z14+AA14+AB14+AC14</f>
        <v>104457639.14</v>
      </c>
      <c r="P14" s="142">
        <f aca="true" t="shared" si="1" ref="P14:AC14">P15+P86+P96+P104+P153+P190+P203+P221+P214</f>
        <v>34411734.44</v>
      </c>
      <c r="Q14" s="142">
        <f t="shared" si="1"/>
        <v>406397</v>
      </c>
      <c r="R14" s="142">
        <f t="shared" si="1"/>
        <v>0</v>
      </c>
      <c r="S14" s="142">
        <f t="shared" si="1"/>
        <v>0</v>
      </c>
      <c r="T14" s="142">
        <f t="shared" si="1"/>
        <v>0</v>
      </c>
      <c r="U14" s="142">
        <f t="shared" si="1"/>
        <v>0</v>
      </c>
      <c r="V14" s="142">
        <f t="shared" si="1"/>
        <v>0</v>
      </c>
      <c r="W14" s="142">
        <f t="shared" si="1"/>
        <v>0</v>
      </c>
      <c r="X14" s="142">
        <f t="shared" si="1"/>
        <v>0</v>
      </c>
      <c r="Y14" s="142">
        <f t="shared" si="1"/>
        <v>0</v>
      </c>
      <c r="Z14" s="142">
        <f t="shared" si="1"/>
        <v>33512629.200000003</v>
      </c>
      <c r="AA14" s="142">
        <f t="shared" si="1"/>
        <v>425255</v>
      </c>
      <c r="AB14" s="142">
        <f t="shared" si="1"/>
        <v>35260881.5</v>
      </c>
      <c r="AC14" s="142">
        <f t="shared" si="1"/>
        <v>440742</v>
      </c>
    </row>
    <row r="15" spans="1:29" ht="16.5" thickBot="1">
      <c r="A15" s="50"/>
      <c r="B15" s="49"/>
      <c r="C15" s="60" t="s">
        <v>37</v>
      </c>
      <c r="D15" s="61">
        <v>605</v>
      </c>
      <c r="E15" s="62">
        <v>1</v>
      </c>
      <c r="F15" s="62">
        <v>0</v>
      </c>
      <c r="G15" s="63"/>
      <c r="H15" s="63"/>
      <c r="I15" s="63"/>
      <c r="J15" s="63"/>
      <c r="K15" s="63"/>
      <c r="L15" s="63"/>
      <c r="M15" s="61"/>
      <c r="N15" s="49"/>
      <c r="O15" s="72">
        <f t="shared" si="0"/>
        <v>55811994.84</v>
      </c>
      <c r="P15" s="64">
        <f>P16+P26+P48+P55+P41</f>
        <v>18603998.28</v>
      </c>
      <c r="Q15" s="64">
        <f aca="true" t="shared" si="2" ref="Q15:AC15">Q16+Q26+Q48+Q55+Q41</f>
        <v>0</v>
      </c>
      <c r="R15" s="64">
        <f t="shared" si="2"/>
        <v>0</v>
      </c>
      <c r="S15" s="64">
        <f t="shared" si="2"/>
        <v>0</v>
      </c>
      <c r="T15" s="64">
        <f t="shared" si="2"/>
        <v>0</v>
      </c>
      <c r="U15" s="64">
        <f t="shared" si="2"/>
        <v>0</v>
      </c>
      <c r="V15" s="64">
        <f t="shared" si="2"/>
        <v>0</v>
      </c>
      <c r="W15" s="64">
        <f t="shared" si="2"/>
        <v>0</v>
      </c>
      <c r="X15" s="64">
        <f t="shared" si="2"/>
        <v>0</v>
      </c>
      <c r="Y15" s="64">
        <f t="shared" si="2"/>
        <v>0</v>
      </c>
      <c r="Z15" s="64">
        <f>Z16+Z26+Z48+Z55+Z41</f>
        <v>18603998.28</v>
      </c>
      <c r="AA15" s="64">
        <f>AA16+AA26+AA48+AA55+AA41</f>
        <v>0</v>
      </c>
      <c r="AB15" s="64">
        <f>AB16+AB26+AB48+AB55+AB41</f>
        <v>18603998.28</v>
      </c>
      <c r="AC15" s="64">
        <f t="shared" si="2"/>
        <v>0</v>
      </c>
    </row>
    <row r="16" spans="1:29" ht="48" customHeight="1" thickBot="1">
      <c r="A16" s="50"/>
      <c r="B16" s="49"/>
      <c r="C16" s="60" t="s">
        <v>16</v>
      </c>
      <c r="D16" s="61">
        <v>605</v>
      </c>
      <c r="E16" s="62">
        <v>1</v>
      </c>
      <c r="F16" s="62">
        <v>2</v>
      </c>
      <c r="G16" s="63"/>
      <c r="H16" s="63"/>
      <c r="I16" s="63"/>
      <c r="J16" s="63"/>
      <c r="K16" s="63"/>
      <c r="L16" s="63"/>
      <c r="M16" s="61"/>
      <c r="N16" s="49"/>
      <c r="O16" s="72">
        <f t="shared" si="0"/>
        <v>3314400</v>
      </c>
      <c r="P16" s="64">
        <f aca="true" t="shared" si="3" ref="P16:Q18">P17</f>
        <v>1104800</v>
      </c>
      <c r="Q16" s="64">
        <f t="shared" si="3"/>
        <v>0</v>
      </c>
      <c r="R16" s="59"/>
      <c r="S16" s="52"/>
      <c r="T16" s="37"/>
      <c r="U16" s="37"/>
      <c r="V16" s="37"/>
      <c r="W16" s="37"/>
      <c r="X16" s="37"/>
      <c r="Y16" s="37"/>
      <c r="Z16" s="64">
        <f aca="true" t="shared" si="4" ref="Z16:AC18">Z17</f>
        <v>1104800</v>
      </c>
      <c r="AA16" s="64">
        <f t="shared" si="4"/>
        <v>0</v>
      </c>
      <c r="AB16" s="64">
        <f t="shared" si="4"/>
        <v>1104800</v>
      </c>
      <c r="AC16" s="64">
        <f t="shared" si="4"/>
        <v>0</v>
      </c>
    </row>
    <row r="17" spans="1:29" ht="96" customHeight="1" thickBot="1">
      <c r="A17" s="50"/>
      <c r="B17" s="49"/>
      <c r="C17" s="60" t="s">
        <v>111</v>
      </c>
      <c r="D17" s="61">
        <v>605</v>
      </c>
      <c r="E17" s="62">
        <v>1</v>
      </c>
      <c r="F17" s="62">
        <v>2</v>
      </c>
      <c r="G17" s="63" t="s">
        <v>26</v>
      </c>
      <c r="H17" s="63" t="s">
        <v>55</v>
      </c>
      <c r="I17" s="63" t="s">
        <v>38</v>
      </c>
      <c r="J17" s="63" t="s">
        <v>55</v>
      </c>
      <c r="K17" s="63" t="s">
        <v>112</v>
      </c>
      <c r="L17" s="63" t="s">
        <v>55</v>
      </c>
      <c r="M17" s="63"/>
      <c r="N17" s="49"/>
      <c r="O17" s="72">
        <f t="shared" si="0"/>
        <v>3314400</v>
      </c>
      <c r="P17" s="64">
        <f t="shared" si="3"/>
        <v>1104800</v>
      </c>
      <c r="Q17" s="64">
        <f t="shared" si="3"/>
        <v>0</v>
      </c>
      <c r="R17" s="59"/>
      <c r="S17" s="52"/>
      <c r="T17" s="37"/>
      <c r="U17" s="37"/>
      <c r="V17" s="37"/>
      <c r="W17" s="37"/>
      <c r="X17" s="37"/>
      <c r="Y17" s="37"/>
      <c r="Z17" s="64">
        <f t="shared" si="4"/>
        <v>1104800</v>
      </c>
      <c r="AA17" s="64">
        <f t="shared" si="4"/>
        <v>0</v>
      </c>
      <c r="AB17" s="64">
        <f t="shared" si="4"/>
        <v>1104800</v>
      </c>
      <c r="AC17" s="64">
        <f t="shared" si="4"/>
        <v>0</v>
      </c>
    </row>
    <row r="18" spans="1:29" ht="63" customHeight="1" thickBot="1">
      <c r="A18" s="50"/>
      <c r="B18" s="49"/>
      <c r="C18" s="60" t="s">
        <v>67</v>
      </c>
      <c r="D18" s="61">
        <v>605</v>
      </c>
      <c r="E18" s="62">
        <v>1</v>
      </c>
      <c r="F18" s="62">
        <v>2</v>
      </c>
      <c r="G18" s="63" t="s">
        <v>26</v>
      </c>
      <c r="H18" s="63" t="s">
        <v>12</v>
      </c>
      <c r="I18" s="63" t="s">
        <v>38</v>
      </c>
      <c r="J18" s="63" t="s">
        <v>55</v>
      </c>
      <c r="K18" s="63" t="s">
        <v>112</v>
      </c>
      <c r="L18" s="63" t="s">
        <v>55</v>
      </c>
      <c r="M18" s="63"/>
      <c r="N18" s="49"/>
      <c r="O18" s="72">
        <f t="shared" si="0"/>
        <v>3314400</v>
      </c>
      <c r="P18" s="64">
        <f t="shared" si="3"/>
        <v>1104800</v>
      </c>
      <c r="Q18" s="64">
        <f t="shared" si="3"/>
        <v>0</v>
      </c>
      <c r="R18" s="59"/>
      <c r="S18" s="52"/>
      <c r="T18" s="37"/>
      <c r="U18" s="37"/>
      <c r="V18" s="37"/>
      <c r="W18" s="37"/>
      <c r="X18" s="37"/>
      <c r="Y18" s="37"/>
      <c r="Z18" s="64">
        <f t="shared" si="4"/>
        <v>1104800</v>
      </c>
      <c r="AA18" s="64">
        <f t="shared" si="4"/>
        <v>0</v>
      </c>
      <c r="AB18" s="64">
        <f t="shared" si="4"/>
        <v>1104800</v>
      </c>
      <c r="AC18" s="64">
        <f t="shared" si="4"/>
        <v>0</v>
      </c>
    </row>
    <row r="19" spans="1:29" ht="46.5" customHeight="1" thickBot="1">
      <c r="A19" s="50"/>
      <c r="B19" s="49"/>
      <c r="C19" s="60" t="s">
        <v>113</v>
      </c>
      <c r="D19" s="61">
        <v>605</v>
      </c>
      <c r="E19" s="62">
        <v>1</v>
      </c>
      <c r="F19" s="62">
        <v>2</v>
      </c>
      <c r="G19" s="63" t="s">
        <v>26</v>
      </c>
      <c r="H19" s="63" t="s">
        <v>12</v>
      </c>
      <c r="I19" s="63" t="s">
        <v>15</v>
      </c>
      <c r="J19" s="63" t="s">
        <v>55</v>
      </c>
      <c r="K19" s="63" t="s">
        <v>112</v>
      </c>
      <c r="L19" s="63" t="s">
        <v>55</v>
      </c>
      <c r="M19" s="63"/>
      <c r="N19" s="49"/>
      <c r="O19" s="72">
        <f t="shared" si="0"/>
        <v>3314400</v>
      </c>
      <c r="P19" s="64">
        <f>P20+P23</f>
        <v>1104800</v>
      </c>
      <c r="Q19" s="64">
        <f>Q20+Q23</f>
        <v>0</v>
      </c>
      <c r="R19" s="59"/>
      <c r="S19" s="52"/>
      <c r="T19" s="37"/>
      <c r="U19" s="37"/>
      <c r="V19" s="37"/>
      <c r="W19" s="37"/>
      <c r="X19" s="37"/>
      <c r="Y19" s="37"/>
      <c r="Z19" s="64">
        <f>Z20+Z23</f>
        <v>1104800</v>
      </c>
      <c r="AA19" s="64">
        <f>AA20+AA23</f>
        <v>0</v>
      </c>
      <c r="AB19" s="64">
        <f>AB20+AB23</f>
        <v>1104800</v>
      </c>
      <c r="AC19" s="64">
        <f>AC20+AC23</f>
        <v>0</v>
      </c>
    </row>
    <row r="20" spans="1:29" ht="15.75" customHeight="1" hidden="1">
      <c r="A20" s="50"/>
      <c r="B20" s="49"/>
      <c r="C20" s="65" t="s">
        <v>18</v>
      </c>
      <c r="D20" s="61">
        <v>612</v>
      </c>
      <c r="E20" s="62">
        <v>1</v>
      </c>
      <c r="F20" s="62">
        <v>2</v>
      </c>
      <c r="G20" s="63" t="s">
        <v>62</v>
      </c>
      <c r="H20" s="63" t="s">
        <v>8</v>
      </c>
      <c r="I20" s="63" t="s">
        <v>15</v>
      </c>
      <c r="J20" s="63" t="s">
        <v>8</v>
      </c>
      <c r="K20" s="63" t="s">
        <v>114</v>
      </c>
      <c r="L20" s="63" t="s">
        <v>55</v>
      </c>
      <c r="M20" s="63"/>
      <c r="N20" s="49"/>
      <c r="O20" s="72">
        <f t="shared" si="0"/>
        <v>0</v>
      </c>
      <c r="P20" s="64">
        <f>P21</f>
        <v>0</v>
      </c>
      <c r="Q20" s="64">
        <f>Q21</f>
        <v>0</v>
      </c>
      <c r="R20" s="59"/>
      <c r="S20" s="52"/>
      <c r="T20" s="37"/>
      <c r="U20" s="37"/>
      <c r="V20" s="37"/>
      <c r="W20" s="37"/>
      <c r="X20" s="37"/>
      <c r="Y20" s="37"/>
      <c r="Z20" s="64">
        <f aca="true" t="shared" si="5" ref="Z20:AC21">Z21</f>
        <v>0</v>
      </c>
      <c r="AA20" s="64">
        <f t="shared" si="5"/>
        <v>0</v>
      </c>
      <c r="AB20" s="64">
        <f t="shared" si="5"/>
        <v>0</v>
      </c>
      <c r="AC20" s="64">
        <f t="shared" si="5"/>
        <v>0</v>
      </c>
    </row>
    <row r="21" spans="1:29" ht="21" customHeight="1" hidden="1">
      <c r="A21" s="50"/>
      <c r="B21" s="49"/>
      <c r="C21" s="65" t="s">
        <v>115</v>
      </c>
      <c r="D21" s="61">
        <v>612</v>
      </c>
      <c r="E21" s="62">
        <v>1</v>
      </c>
      <c r="F21" s="62">
        <v>2</v>
      </c>
      <c r="G21" s="63" t="s">
        <v>62</v>
      </c>
      <c r="H21" s="63" t="s">
        <v>8</v>
      </c>
      <c r="I21" s="63" t="s">
        <v>15</v>
      </c>
      <c r="J21" s="63" t="s">
        <v>8</v>
      </c>
      <c r="K21" s="63" t="s">
        <v>114</v>
      </c>
      <c r="L21" s="63" t="s">
        <v>55</v>
      </c>
      <c r="M21" s="63" t="s">
        <v>116</v>
      </c>
      <c r="N21" s="49"/>
      <c r="O21" s="72">
        <f t="shared" si="0"/>
        <v>0</v>
      </c>
      <c r="P21" s="64">
        <f>P22</f>
        <v>0</v>
      </c>
      <c r="Q21" s="64">
        <f>Q22</f>
        <v>0</v>
      </c>
      <c r="R21" s="59"/>
      <c r="S21" s="52"/>
      <c r="T21" s="37"/>
      <c r="U21" s="37"/>
      <c r="V21" s="37"/>
      <c r="W21" s="37"/>
      <c r="X21" s="37"/>
      <c r="Y21" s="37"/>
      <c r="Z21" s="64">
        <f t="shared" si="5"/>
        <v>0</v>
      </c>
      <c r="AA21" s="64">
        <f t="shared" si="5"/>
        <v>0</v>
      </c>
      <c r="AB21" s="64">
        <f t="shared" si="5"/>
        <v>0</v>
      </c>
      <c r="AC21" s="64">
        <f t="shared" si="5"/>
        <v>0</v>
      </c>
    </row>
    <row r="22" spans="1:29" s="76" customFormat="1" ht="24.75" customHeight="1" hidden="1">
      <c r="A22" s="66"/>
      <c r="B22" s="67"/>
      <c r="C22" s="68" t="s">
        <v>117</v>
      </c>
      <c r="D22" s="69">
        <v>612</v>
      </c>
      <c r="E22" s="70">
        <v>1</v>
      </c>
      <c r="F22" s="70">
        <v>2</v>
      </c>
      <c r="G22" s="71">
        <v>12</v>
      </c>
      <c r="H22" s="71" t="s">
        <v>8</v>
      </c>
      <c r="I22" s="71" t="s">
        <v>15</v>
      </c>
      <c r="J22" s="71" t="s">
        <v>8</v>
      </c>
      <c r="K22" s="71" t="s">
        <v>114</v>
      </c>
      <c r="L22" s="71" t="s">
        <v>55</v>
      </c>
      <c r="M22" s="69">
        <v>120</v>
      </c>
      <c r="N22" s="67"/>
      <c r="O22" s="72">
        <f t="shared" si="0"/>
        <v>0</v>
      </c>
      <c r="P22" s="72">
        <v>0</v>
      </c>
      <c r="Q22" s="72">
        <v>0</v>
      </c>
      <c r="R22" s="73"/>
      <c r="S22" s="74"/>
      <c r="T22" s="75"/>
      <c r="U22" s="75"/>
      <c r="V22" s="75"/>
      <c r="W22" s="75"/>
      <c r="X22" s="75"/>
      <c r="Y22" s="75"/>
      <c r="Z22" s="72">
        <v>0</v>
      </c>
      <c r="AA22" s="72">
        <v>0</v>
      </c>
      <c r="AB22" s="72">
        <v>0</v>
      </c>
      <c r="AC22" s="72">
        <v>0</v>
      </c>
    </row>
    <row r="23" spans="1:29" ht="36.75" customHeight="1" thickBot="1">
      <c r="A23" s="50"/>
      <c r="B23" s="49"/>
      <c r="C23" s="60" t="s">
        <v>18</v>
      </c>
      <c r="D23" s="61">
        <v>605</v>
      </c>
      <c r="E23" s="62">
        <v>1</v>
      </c>
      <c r="F23" s="62">
        <v>2</v>
      </c>
      <c r="G23" s="63" t="s">
        <v>26</v>
      </c>
      <c r="H23" s="63" t="s">
        <v>12</v>
      </c>
      <c r="I23" s="63" t="s">
        <v>15</v>
      </c>
      <c r="J23" s="63" t="s">
        <v>9</v>
      </c>
      <c r="K23" s="63" t="s">
        <v>114</v>
      </c>
      <c r="L23" s="63" t="s">
        <v>55</v>
      </c>
      <c r="M23" s="63"/>
      <c r="N23" s="49"/>
      <c r="O23" s="72">
        <f t="shared" si="0"/>
        <v>3314400</v>
      </c>
      <c r="P23" s="64">
        <f>P24</f>
        <v>1104800</v>
      </c>
      <c r="Q23" s="64">
        <f>Q24</f>
        <v>0</v>
      </c>
      <c r="R23" s="59"/>
      <c r="S23" s="52"/>
      <c r="T23" s="37"/>
      <c r="U23" s="37"/>
      <c r="V23" s="37"/>
      <c r="W23" s="37"/>
      <c r="X23" s="37"/>
      <c r="Y23" s="37"/>
      <c r="Z23" s="64">
        <f aca="true" t="shared" si="6" ref="Z23:AC24">Z24</f>
        <v>1104800</v>
      </c>
      <c r="AA23" s="64">
        <f t="shared" si="6"/>
        <v>0</v>
      </c>
      <c r="AB23" s="64">
        <f t="shared" si="6"/>
        <v>1104800</v>
      </c>
      <c r="AC23" s="64">
        <f t="shared" si="6"/>
        <v>0</v>
      </c>
    </row>
    <row r="24" spans="1:29" ht="95.25" thickBot="1">
      <c r="A24" s="50"/>
      <c r="B24" s="49"/>
      <c r="C24" s="60" t="s">
        <v>115</v>
      </c>
      <c r="D24" s="61">
        <v>605</v>
      </c>
      <c r="E24" s="62">
        <v>1</v>
      </c>
      <c r="F24" s="62">
        <v>2</v>
      </c>
      <c r="G24" s="63" t="s">
        <v>26</v>
      </c>
      <c r="H24" s="63" t="s">
        <v>12</v>
      </c>
      <c r="I24" s="63" t="s">
        <v>15</v>
      </c>
      <c r="J24" s="63" t="s">
        <v>9</v>
      </c>
      <c r="K24" s="63" t="s">
        <v>114</v>
      </c>
      <c r="L24" s="63" t="s">
        <v>55</v>
      </c>
      <c r="M24" s="63" t="s">
        <v>116</v>
      </c>
      <c r="N24" s="49"/>
      <c r="O24" s="72">
        <f t="shared" si="0"/>
        <v>3314400</v>
      </c>
      <c r="P24" s="64">
        <f>P25</f>
        <v>1104800</v>
      </c>
      <c r="Q24" s="64">
        <f>Q25</f>
        <v>0</v>
      </c>
      <c r="R24" s="59"/>
      <c r="S24" s="52"/>
      <c r="T24" s="37"/>
      <c r="U24" s="37"/>
      <c r="V24" s="37"/>
      <c r="W24" s="37"/>
      <c r="X24" s="37"/>
      <c r="Y24" s="37"/>
      <c r="Z24" s="64">
        <f t="shared" si="6"/>
        <v>1104800</v>
      </c>
      <c r="AA24" s="64">
        <f t="shared" si="6"/>
        <v>0</v>
      </c>
      <c r="AB24" s="64">
        <f t="shared" si="6"/>
        <v>1104800</v>
      </c>
      <c r="AC24" s="64">
        <f t="shared" si="6"/>
        <v>0</v>
      </c>
    </row>
    <row r="25" spans="1:29" s="76" customFormat="1" ht="32.25" thickBot="1">
      <c r="A25" s="66"/>
      <c r="B25" s="67"/>
      <c r="C25" s="77" t="s">
        <v>117</v>
      </c>
      <c r="D25" s="69">
        <v>605</v>
      </c>
      <c r="E25" s="70">
        <v>1</v>
      </c>
      <c r="F25" s="70">
        <v>2</v>
      </c>
      <c r="G25" s="71" t="s">
        <v>26</v>
      </c>
      <c r="H25" s="71" t="s">
        <v>12</v>
      </c>
      <c r="I25" s="71" t="s">
        <v>15</v>
      </c>
      <c r="J25" s="71" t="s">
        <v>9</v>
      </c>
      <c r="K25" s="71" t="s">
        <v>114</v>
      </c>
      <c r="L25" s="71" t="s">
        <v>55</v>
      </c>
      <c r="M25" s="69">
        <v>120</v>
      </c>
      <c r="N25" s="67"/>
      <c r="O25" s="72">
        <f>P25+Q25+Z25+AA25+AB25+AC25</f>
        <v>3314400</v>
      </c>
      <c r="P25" s="72">
        <v>1104800</v>
      </c>
      <c r="Q25" s="72">
        <v>0</v>
      </c>
      <c r="R25" s="73"/>
      <c r="S25" s="74"/>
      <c r="T25" s="75"/>
      <c r="U25" s="75"/>
      <c r="V25" s="75"/>
      <c r="W25" s="75"/>
      <c r="X25" s="75"/>
      <c r="Y25" s="75"/>
      <c r="Z25" s="72">
        <v>1104800</v>
      </c>
      <c r="AA25" s="72">
        <v>0</v>
      </c>
      <c r="AB25" s="72">
        <v>1104800</v>
      </c>
      <c r="AC25" s="72">
        <v>0</v>
      </c>
    </row>
    <row r="26" spans="1:29" ht="79.5" thickBot="1">
      <c r="A26" s="50"/>
      <c r="B26" s="49"/>
      <c r="C26" s="60" t="s">
        <v>118</v>
      </c>
      <c r="D26" s="61">
        <v>605</v>
      </c>
      <c r="E26" s="62">
        <v>1</v>
      </c>
      <c r="F26" s="62">
        <v>4</v>
      </c>
      <c r="G26" s="63"/>
      <c r="H26" s="63"/>
      <c r="I26" s="63"/>
      <c r="J26" s="63"/>
      <c r="K26" s="63"/>
      <c r="L26" s="63"/>
      <c r="M26" s="61"/>
      <c r="N26" s="49"/>
      <c r="O26" s="72">
        <f aca="true" t="shared" si="7" ref="O26:O31">P26+Q26+Z26+AA26+AB26+AC26</f>
        <v>10748700</v>
      </c>
      <c r="P26" s="64">
        <f aca="true" t="shared" si="8" ref="P26:Q28">P27</f>
        <v>3582900</v>
      </c>
      <c r="Q26" s="64">
        <f t="shared" si="8"/>
        <v>0</v>
      </c>
      <c r="R26" s="59"/>
      <c r="S26" s="52"/>
      <c r="T26" s="37"/>
      <c r="U26" s="37"/>
      <c r="V26" s="37"/>
      <c r="W26" s="37"/>
      <c r="X26" s="37"/>
      <c r="Y26" s="37"/>
      <c r="Z26" s="64">
        <f aca="true" t="shared" si="9" ref="Z26:AC28">Z27</f>
        <v>3582900</v>
      </c>
      <c r="AA26" s="64">
        <f t="shared" si="9"/>
        <v>0</v>
      </c>
      <c r="AB26" s="64">
        <f t="shared" si="9"/>
        <v>3582900</v>
      </c>
      <c r="AC26" s="64">
        <f t="shared" si="9"/>
        <v>0</v>
      </c>
    </row>
    <row r="27" spans="1:29" ht="95.25" customHeight="1" thickBot="1">
      <c r="A27" s="50"/>
      <c r="B27" s="49"/>
      <c r="C27" s="60" t="s">
        <v>111</v>
      </c>
      <c r="D27" s="61">
        <v>605</v>
      </c>
      <c r="E27" s="62">
        <v>1</v>
      </c>
      <c r="F27" s="62">
        <v>4</v>
      </c>
      <c r="G27" s="63" t="s">
        <v>26</v>
      </c>
      <c r="H27" s="63" t="s">
        <v>55</v>
      </c>
      <c r="I27" s="63" t="s">
        <v>38</v>
      </c>
      <c r="J27" s="63" t="s">
        <v>55</v>
      </c>
      <c r="K27" s="63" t="s">
        <v>112</v>
      </c>
      <c r="L27" s="63" t="s">
        <v>55</v>
      </c>
      <c r="M27" s="63"/>
      <c r="N27" s="49"/>
      <c r="O27" s="72">
        <f t="shared" si="7"/>
        <v>10748700</v>
      </c>
      <c r="P27" s="64">
        <f t="shared" si="8"/>
        <v>3582900</v>
      </c>
      <c r="Q27" s="64">
        <f t="shared" si="8"/>
        <v>0</v>
      </c>
      <c r="R27" s="59"/>
      <c r="S27" s="52"/>
      <c r="T27" s="37"/>
      <c r="U27" s="37"/>
      <c r="V27" s="37"/>
      <c r="W27" s="37"/>
      <c r="X27" s="37"/>
      <c r="Y27" s="37"/>
      <c r="Z27" s="64">
        <f t="shared" si="9"/>
        <v>3582900</v>
      </c>
      <c r="AA27" s="64">
        <f t="shared" si="9"/>
        <v>0</v>
      </c>
      <c r="AB27" s="64">
        <f t="shared" si="9"/>
        <v>3582900</v>
      </c>
      <c r="AC27" s="64">
        <f t="shared" si="9"/>
        <v>0</v>
      </c>
    </row>
    <row r="28" spans="1:29" ht="63.75" thickBot="1">
      <c r="A28" s="50"/>
      <c r="B28" s="49"/>
      <c r="C28" s="60" t="s">
        <v>67</v>
      </c>
      <c r="D28" s="61">
        <v>605</v>
      </c>
      <c r="E28" s="62">
        <v>1</v>
      </c>
      <c r="F28" s="62">
        <v>4</v>
      </c>
      <c r="G28" s="63" t="s">
        <v>26</v>
      </c>
      <c r="H28" s="63" t="s">
        <v>12</v>
      </c>
      <c r="I28" s="63" t="s">
        <v>38</v>
      </c>
      <c r="J28" s="63" t="s">
        <v>55</v>
      </c>
      <c r="K28" s="63" t="s">
        <v>112</v>
      </c>
      <c r="L28" s="63" t="s">
        <v>55</v>
      </c>
      <c r="M28" s="63"/>
      <c r="N28" s="49"/>
      <c r="O28" s="72">
        <f t="shared" si="7"/>
        <v>10748700</v>
      </c>
      <c r="P28" s="64">
        <f t="shared" si="8"/>
        <v>3582900</v>
      </c>
      <c r="Q28" s="64">
        <f t="shared" si="8"/>
        <v>0</v>
      </c>
      <c r="R28" s="59"/>
      <c r="S28" s="52"/>
      <c r="T28" s="37"/>
      <c r="U28" s="37"/>
      <c r="V28" s="37"/>
      <c r="W28" s="37"/>
      <c r="X28" s="37"/>
      <c r="Y28" s="37"/>
      <c r="Z28" s="64">
        <f t="shared" si="9"/>
        <v>3582900</v>
      </c>
      <c r="AA28" s="64">
        <f t="shared" si="9"/>
        <v>0</v>
      </c>
      <c r="AB28" s="64">
        <f t="shared" si="9"/>
        <v>3582900</v>
      </c>
      <c r="AC28" s="64">
        <f t="shared" si="9"/>
        <v>0</v>
      </c>
    </row>
    <row r="29" spans="1:29" ht="32.25" customHeight="1" thickBot="1">
      <c r="A29" s="50"/>
      <c r="B29" s="49"/>
      <c r="C29" s="60" t="s">
        <v>113</v>
      </c>
      <c r="D29" s="61">
        <v>605</v>
      </c>
      <c r="E29" s="62">
        <v>1</v>
      </c>
      <c r="F29" s="62">
        <v>4</v>
      </c>
      <c r="G29" s="63" t="s">
        <v>26</v>
      </c>
      <c r="H29" s="63" t="s">
        <v>12</v>
      </c>
      <c r="I29" s="63" t="s">
        <v>15</v>
      </c>
      <c r="J29" s="63" t="s">
        <v>55</v>
      </c>
      <c r="K29" s="63" t="s">
        <v>112</v>
      </c>
      <c r="L29" s="63" t="s">
        <v>55</v>
      </c>
      <c r="M29" s="63"/>
      <c r="N29" s="49"/>
      <c r="O29" s="72">
        <f t="shared" si="7"/>
        <v>10748700</v>
      </c>
      <c r="P29" s="64">
        <f>P30+P33</f>
        <v>3582900</v>
      </c>
      <c r="Q29" s="64">
        <f>Q30+Q33</f>
        <v>0</v>
      </c>
      <c r="R29" s="59"/>
      <c r="S29" s="52"/>
      <c r="T29" s="37"/>
      <c r="U29" s="37"/>
      <c r="V29" s="37"/>
      <c r="W29" s="37"/>
      <c r="X29" s="37"/>
      <c r="Y29" s="37"/>
      <c r="Z29" s="64">
        <f>Z30+Z33</f>
        <v>3582900</v>
      </c>
      <c r="AA29" s="64">
        <f>AA30+AA33</f>
        <v>0</v>
      </c>
      <c r="AB29" s="64">
        <f>AB30+AB33</f>
        <v>3582900</v>
      </c>
      <c r="AC29" s="64">
        <f>AC30+AC33</f>
        <v>0</v>
      </c>
    </row>
    <row r="30" spans="1:29" ht="0.75" customHeight="1" thickBot="1">
      <c r="A30" s="50"/>
      <c r="B30" s="49"/>
      <c r="C30" s="60" t="s">
        <v>18</v>
      </c>
      <c r="D30" s="61">
        <v>605</v>
      </c>
      <c r="E30" s="62">
        <v>1</v>
      </c>
      <c r="F30" s="62">
        <v>4</v>
      </c>
      <c r="G30" s="63" t="s">
        <v>26</v>
      </c>
      <c r="H30" s="63" t="s">
        <v>12</v>
      </c>
      <c r="I30" s="63" t="s">
        <v>15</v>
      </c>
      <c r="J30" s="63" t="s">
        <v>8</v>
      </c>
      <c r="K30" s="63" t="s">
        <v>114</v>
      </c>
      <c r="L30" s="63" t="s">
        <v>55</v>
      </c>
      <c r="M30" s="63"/>
      <c r="N30" s="49"/>
      <c r="O30" s="72">
        <f t="shared" si="7"/>
        <v>0</v>
      </c>
      <c r="P30" s="64">
        <f>P31</f>
        <v>0</v>
      </c>
      <c r="Q30" s="64">
        <f>Q31</f>
        <v>0</v>
      </c>
      <c r="R30" s="59"/>
      <c r="S30" s="52"/>
      <c r="T30" s="37"/>
      <c r="U30" s="37"/>
      <c r="V30" s="37"/>
      <c r="W30" s="37"/>
      <c r="X30" s="37"/>
      <c r="Y30" s="37"/>
      <c r="Z30" s="64">
        <f aca="true" t="shared" si="10" ref="Z30:AC31">Z31</f>
        <v>0</v>
      </c>
      <c r="AA30" s="64">
        <f t="shared" si="10"/>
        <v>0</v>
      </c>
      <c r="AB30" s="64">
        <f t="shared" si="10"/>
        <v>0</v>
      </c>
      <c r="AC30" s="64">
        <f t="shared" si="10"/>
        <v>0</v>
      </c>
    </row>
    <row r="31" spans="1:29" ht="30.75" customHeight="1" hidden="1">
      <c r="A31" s="50"/>
      <c r="B31" s="49"/>
      <c r="C31" s="60" t="s">
        <v>115</v>
      </c>
      <c r="D31" s="61">
        <v>605</v>
      </c>
      <c r="E31" s="62">
        <v>1</v>
      </c>
      <c r="F31" s="62">
        <v>4</v>
      </c>
      <c r="G31" s="63" t="s">
        <v>26</v>
      </c>
      <c r="H31" s="63" t="s">
        <v>12</v>
      </c>
      <c r="I31" s="63" t="s">
        <v>15</v>
      </c>
      <c r="J31" s="63" t="s">
        <v>8</v>
      </c>
      <c r="K31" s="63" t="s">
        <v>114</v>
      </c>
      <c r="L31" s="63" t="s">
        <v>55</v>
      </c>
      <c r="M31" s="61">
        <v>100</v>
      </c>
      <c r="N31" s="49"/>
      <c r="O31" s="72">
        <f t="shared" si="7"/>
        <v>0</v>
      </c>
      <c r="P31" s="64">
        <f>P32</f>
        <v>0</v>
      </c>
      <c r="Q31" s="64">
        <f>Q32</f>
        <v>0</v>
      </c>
      <c r="R31" s="59"/>
      <c r="S31" s="52"/>
      <c r="T31" s="37"/>
      <c r="U31" s="37"/>
      <c r="V31" s="37"/>
      <c r="W31" s="37"/>
      <c r="X31" s="37"/>
      <c r="Y31" s="37"/>
      <c r="Z31" s="64">
        <f t="shared" si="10"/>
        <v>0</v>
      </c>
      <c r="AA31" s="64">
        <f t="shared" si="10"/>
        <v>0</v>
      </c>
      <c r="AB31" s="64">
        <f t="shared" si="10"/>
        <v>0</v>
      </c>
      <c r="AC31" s="64">
        <f t="shared" si="10"/>
        <v>0</v>
      </c>
    </row>
    <row r="32" spans="1:29" s="76" customFormat="1" ht="32.25" customHeight="1" hidden="1">
      <c r="A32" s="66"/>
      <c r="B32" s="67"/>
      <c r="C32" s="77" t="s">
        <v>117</v>
      </c>
      <c r="D32" s="69">
        <v>605</v>
      </c>
      <c r="E32" s="70">
        <v>1</v>
      </c>
      <c r="F32" s="70">
        <v>4</v>
      </c>
      <c r="G32" s="71" t="s">
        <v>26</v>
      </c>
      <c r="H32" s="71" t="s">
        <v>12</v>
      </c>
      <c r="I32" s="71" t="s">
        <v>15</v>
      </c>
      <c r="J32" s="71" t="s">
        <v>8</v>
      </c>
      <c r="K32" s="71" t="s">
        <v>114</v>
      </c>
      <c r="L32" s="71" t="s">
        <v>55</v>
      </c>
      <c r="M32" s="69">
        <v>120</v>
      </c>
      <c r="N32" s="67"/>
      <c r="O32" s="72">
        <f>P32+Q32+Z32+AA32+AB32+AC32</f>
        <v>0</v>
      </c>
      <c r="P32" s="72">
        <v>0</v>
      </c>
      <c r="Q32" s="72">
        <v>0</v>
      </c>
      <c r="R32" s="72"/>
      <c r="S32" s="72"/>
      <c r="T32" s="72"/>
      <c r="U32" s="72"/>
      <c r="V32" s="72"/>
      <c r="W32" s="72"/>
      <c r="X32" s="72"/>
      <c r="Y32" s="72"/>
      <c r="Z32" s="72">
        <v>0</v>
      </c>
      <c r="AA32" s="72">
        <v>0</v>
      </c>
      <c r="AB32" s="72">
        <v>0</v>
      </c>
      <c r="AC32" s="72">
        <v>0</v>
      </c>
    </row>
    <row r="33" spans="1:29" ht="48" thickBot="1">
      <c r="A33" s="50"/>
      <c r="B33" s="49"/>
      <c r="C33" s="60" t="s">
        <v>18</v>
      </c>
      <c r="D33" s="61">
        <v>605</v>
      </c>
      <c r="E33" s="62">
        <v>1</v>
      </c>
      <c r="F33" s="62">
        <v>4</v>
      </c>
      <c r="G33" s="63" t="s">
        <v>26</v>
      </c>
      <c r="H33" s="63" t="s">
        <v>12</v>
      </c>
      <c r="I33" s="63" t="s">
        <v>15</v>
      </c>
      <c r="J33" s="63" t="s">
        <v>9</v>
      </c>
      <c r="K33" s="63" t="s">
        <v>112</v>
      </c>
      <c r="L33" s="63" t="s">
        <v>55</v>
      </c>
      <c r="M33" s="63"/>
      <c r="N33" s="49"/>
      <c r="O33" s="72">
        <f aca="true" t="shared" si="11" ref="O33:O108">P33+Q33+Z33+AA33+AB33+AC33</f>
        <v>10748700</v>
      </c>
      <c r="P33" s="64">
        <f>P34+P39+P36</f>
        <v>3582900</v>
      </c>
      <c r="Q33" s="64">
        <f>Q34+Q39</f>
        <v>0</v>
      </c>
      <c r="R33" s="59"/>
      <c r="S33" s="52"/>
      <c r="T33" s="37"/>
      <c r="U33" s="37"/>
      <c r="V33" s="37"/>
      <c r="W33" s="37"/>
      <c r="X33" s="37"/>
      <c r="Y33" s="37"/>
      <c r="Z33" s="64">
        <f>Z34+Z39</f>
        <v>3582900</v>
      </c>
      <c r="AA33" s="64">
        <f>AA34+AA39</f>
        <v>0</v>
      </c>
      <c r="AB33" s="64">
        <f>AB34+AB39</f>
        <v>3582900</v>
      </c>
      <c r="AC33" s="64">
        <f>AC34+AC39</f>
        <v>0</v>
      </c>
    </row>
    <row r="34" spans="1:29" ht="95.25" thickBot="1">
      <c r="A34" s="50"/>
      <c r="B34" s="49"/>
      <c r="C34" s="60" t="s">
        <v>115</v>
      </c>
      <c r="D34" s="61">
        <v>605</v>
      </c>
      <c r="E34" s="62">
        <v>1</v>
      </c>
      <c r="F34" s="62">
        <v>4</v>
      </c>
      <c r="G34" s="63" t="s">
        <v>26</v>
      </c>
      <c r="H34" s="63" t="s">
        <v>12</v>
      </c>
      <c r="I34" s="63" t="s">
        <v>15</v>
      </c>
      <c r="J34" s="63" t="s">
        <v>9</v>
      </c>
      <c r="K34" s="63" t="s">
        <v>114</v>
      </c>
      <c r="L34" s="63" t="s">
        <v>55</v>
      </c>
      <c r="M34" s="61">
        <v>100</v>
      </c>
      <c r="N34" s="49"/>
      <c r="O34" s="72">
        <f t="shared" si="11"/>
        <v>10748700</v>
      </c>
      <c r="P34" s="64">
        <f>P35</f>
        <v>3582900</v>
      </c>
      <c r="Q34" s="64">
        <f>Q35</f>
        <v>0</v>
      </c>
      <c r="R34" s="59"/>
      <c r="S34" s="52"/>
      <c r="T34" s="37"/>
      <c r="U34" s="37"/>
      <c r="V34" s="37"/>
      <c r="W34" s="37"/>
      <c r="X34" s="37"/>
      <c r="Y34" s="37"/>
      <c r="Z34" s="64">
        <f>Z35</f>
        <v>3582900</v>
      </c>
      <c r="AA34" s="64">
        <f>AA35</f>
        <v>0</v>
      </c>
      <c r="AB34" s="64">
        <f>AB35</f>
        <v>3582900</v>
      </c>
      <c r="AC34" s="64">
        <f>AC35</f>
        <v>0</v>
      </c>
    </row>
    <row r="35" spans="1:29" s="76" customFormat="1" ht="32.25" thickBot="1">
      <c r="A35" s="66"/>
      <c r="B35" s="67"/>
      <c r="C35" s="77" t="s">
        <v>117</v>
      </c>
      <c r="D35" s="69">
        <v>605</v>
      </c>
      <c r="E35" s="70">
        <v>1</v>
      </c>
      <c r="F35" s="70">
        <v>4</v>
      </c>
      <c r="G35" s="71" t="s">
        <v>26</v>
      </c>
      <c r="H35" s="71" t="s">
        <v>12</v>
      </c>
      <c r="I35" s="71" t="s">
        <v>15</v>
      </c>
      <c r="J35" s="71" t="s">
        <v>9</v>
      </c>
      <c r="K35" s="71" t="s">
        <v>114</v>
      </c>
      <c r="L35" s="71" t="s">
        <v>55</v>
      </c>
      <c r="M35" s="69">
        <v>120</v>
      </c>
      <c r="N35" s="67"/>
      <c r="O35" s="72">
        <v>7542398.09</v>
      </c>
      <c r="P35" s="72">
        <v>3582900</v>
      </c>
      <c r="Q35" s="72">
        <v>0</v>
      </c>
      <c r="R35" s="73"/>
      <c r="S35" s="74"/>
      <c r="T35" s="75"/>
      <c r="U35" s="75"/>
      <c r="V35" s="75"/>
      <c r="W35" s="75"/>
      <c r="X35" s="75"/>
      <c r="Y35" s="75"/>
      <c r="Z35" s="72">
        <v>3582900</v>
      </c>
      <c r="AA35" s="72">
        <v>0</v>
      </c>
      <c r="AB35" s="72">
        <v>3582900</v>
      </c>
      <c r="AC35" s="72">
        <v>0</v>
      </c>
    </row>
    <row r="36" spans="1:29" s="76" customFormat="1" ht="16.5" hidden="1" thickBot="1">
      <c r="A36" s="66"/>
      <c r="B36" s="67"/>
      <c r="C36" s="60" t="s">
        <v>122</v>
      </c>
      <c r="D36" s="69">
        <v>605</v>
      </c>
      <c r="E36" s="70">
        <v>1</v>
      </c>
      <c r="F36" s="70">
        <v>4</v>
      </c>
      <c r="G36" s="71" t="s">
        <v>26</v>
      </c>
      <c r="H36" s="71" t="s">
        <v>12</v>
      </c>
      <c r="I36" s="71" t="s">
        <v>15</v>
      </c>
      <c r="J36" s="71" t="s">
        <v>9</v>
      </c>
      <c r="K36" s="71" t="s">
        <v>114</v>
      </c>
      <c r="L36" s="71" t="s">
        <v>55</v>
      </c>
      <c r="M36" s="69">
        <v>800</v>
      </c>
      <c r="N36" s="67"/>
      <c r="O36" s="72">
        <f t="shared" si="11"/>
        <v>0</v>
      </c>
      <c r="P36" s="72">
        <f aca="true" t="shared" si="12" ref="P36:AC36">SUM(P37)</f>
        <v>0</v>
      </c>
      <c r="Q36" s="72">
        <f t="shared" si="12"/>
        <v>0</v>
      </c>
      <c r="R36" s="72">
        <f t="shared" si="12"/>
        <v>0</v>
      </c>
      <c r="S36" s="72">
        <f t="shared" si="12"/>
        <v>0</v>
      </c>
      <c r="T36" s="72">
        <f t="shared" si="12"/>
        <v>0</v>
      </c>
      <c r="U36" s="72">
        <f t="shared" si="12"/>
        <v>0</v>
      </c>
      <c r="V36" s="72">
        <f t="shared" si="12"/>
        <v>0</v>
      </c>
      <c r="W36" s="72">
        <f t="shared" si="12"/>
        <v>0</v>
      </c>
      <c r="X36" s="72">
        <f t="shared" si="12"/>
        <v>0</v>
      </c>
      <c r="Y36" s="72">
        <f t="shared" si="12"/>
        <v>0</v>
      </c>
      <c r="Z36" s="72">
        <f t="shared" si="12"/>
        <v>0</v>
      </c>
      <c r="AA36" s="72">
        <f t="shared" si="12"/>
        <v>0</v>
      </c>
      <c r="AB36" s="72">
        <f t="shared" si="12"/>
        <v>0</v>
      </c>
      <c r="AC36" s="72">
        <f t="shared" si="12"/>
        <v>0</v>
      </c>
    </row>
    <row r="37" spans="1:29" s="76" customFormat="1" ht="16.5" hidden="1" thickBot="1">
      <c r="A37" s="66"/>
      <c r="B37" s="67"/>
      <c r="C37" s="77" t="s">
        <v>125</v>
      </c>
      <c r="D37" s="69">
        <v>605</v>
      </c>
      <c r="E37" s="70">
        <v>1</v>
      </c>
      <c r="F37" s="70">
        <v>4</v>
      </c>
      <c r="G37" s="71" t="s">
        <v>26</v>
      </c>
      <c r="H37" s="71" t="s">
        <v>12</v>
      </c>
      <c r="I37" s="71" t="s">
        <v>15</v>
      </c>
      <c r="J37" s="71" t="s">
        <v>9</v>
      </c>
      <c r="K37" s="71" t="s">
        <v>114</v>
      </c>
      <c r="L37" s="71" t="s">
        <v>55</v>
      </c>
      <c r="M37" s="69">
        <v>850</v>
      </c>
      <c r="N37" s="67"/>
      <c r="O37" s="72">
        <f t="shared" si="11"/>
        <v>0</v>
      </c>
      <c r="P37" s="72">
        <v>0</v>
      </c>
      <c r="Q37" s="72">
        <v>0</v>
      </c>
      <c r="R37" s="136"/>
      <c r="S37" s="137"/>
      <c r="T37" s="75"/>
      <c r="U37" s="75"/>
      <c r="V37" s="75"/>
      <c r="W37" s="75"/>
      <c r="X37" s="75"/>
      <c r="Y37" s="75"/>
      <c r="Z37" s="72">
        <v>0</v>
      </c>
      <c r="AA37" s="72">
        <v>0</v>
      </c>
      <c r="AB37" s="72">
        <v>0</v>
      </c>
      <c r="AC37" s="72">
        <v>0</v>
      </c>
    </row>
    <row r="38" spans="1:29" s="76" customFormat="1" ht="35.25" customHeight="1" hidden="1">
      <c r="A38" s="66"/>
      <c r="B38" s="67"/>
      <c r="C38" s="60" t="s">
        <v>195</v>
      </c>
      <c r="D38" s="61">
        <v>605</v>
      </c>
      <c r="E38" s="62">
        <v>1</v>
      </c>
      <c r="F38" s="62">
        <v>4</v>
      </c>
      <c r="G38" s="63" t="s">
        <v>26</v>
      </c>
      <c r="H38" s="63" t="s">
        <v>157</v>
      </c>
      <c r="I38" s="63" t="s">
        <v>25</v>
      </c>
      <c r="J38" s="63" t="s">
        <v>9</v>
      </c>
      <c r="K38" s="63" t="s">
        <v>114</v>
      </c>
      <c r="L38" s="63" t="s">
        <v>55</v>
      </c>
      <c r="M38" s="69"/>
      <c r="N38" s="67"/>
      <c r="O38" s="72">
        <f t="shared" si="11"/>
        <v>0</v>
      </c>
      <c r="P38" s="72">
        <f>SUM(P39)</f>
        <v>0</v>
      </c>
      <c r="Q38" s="72">
        <f aca="true" t="shared" si="13" ref="Q38:AC38">SUM(Q39)</f>
        <v>0</v>
      </c>
      <c r="R38" s="72">
        <f t="shared" si="13"/>
        <v>0</v>
      </c>
      <c r="S38" s="72">
        <f t="shared" si="13"/>
        <v>0</v>
      </c>
      <c r="T38" s="72">
        <f t="shared" si="13"/>
        <v>0</v>
      </c>
      <c r="U38" s="72">
        <f t="shared" si="13"/>
        <v>0</v>
      </c>
      <c r="V38" s="72">
        <f t="shared" si="13"/>
        <v>0</v>
      </c>
      <c r="W38" s="72">
        <f t="shared" si="13"/>
        <v>0</v>
      </c>
      <c r="X38" s="72">
        <f t="shared" si="13"/>
        <v>0</v>
      </c>
      <c r="Y38" s="72">
        <f t="shared" si="13"/>
        <v>0</v>
      </c>
      <c r="Z38" s="72">
        <f t="shared" si="13"/>
        <v>0</v>
      </c>
      <c r="AA38" s="72">
        <f t="shared" si="13"/>
        <v>0</v>
      </c>
      <c r="AB38" s="72">
        <f t="shared" si="13"/>
        <v>0</v>
      </c>
      <c r="AC38" s="72">
        <f t="shared" si="13"/>
        <v>0</v>
      </c>
    </row>
    <row r="39" spans="1:29" ht="27" customHeight="1" hidden="1">
      <c r="A39" s="50"/>
      <c r="B39" s="49"/>
      <c r="C39" s="60" t="s">
        <v>196</v>
      </c>
      <c r="D39" s="61">
        <v>605</v>
      </c>
      <c r="E39" s="62">
        <v>1</v>
      </c>
      <c r="F39" s="62">
        <v>4</v>
      </c>
      <c r="G39" s="63" t="s">
        <v>26</v>
      </c>
      <c r="H39" s="63" t="s">
        <v>157</v>
      </c>
      <c r="I39" s="63" t="s">
        <v>25</v>
      </c>
      <c r="J39" s="63" t="s">
        <v>9</v>
      </c>
      <c r="K39" s="63" t="s">
        <v>114</v>
      </c>
      <c r="L39" s="63" t="s">
        <v>55</v>
      </c>
      <c r="M39" s="61">
        <v>500</v>
      </c>
      <c r="N39" s="49"/>
      <c r="O39" s="72">
        <f t="shared" si="11"/>
        <v>0</v>
      </c>
      <c r="P39" s="64">
        <f>P40</f>
        <v>0</v>
      </c>
      <c r="Q39" s="64">
        <f>Q40</f>
        <v>0</v>
      </c>
      <c r="R39" s="59"/>
      <c r="S39" s="52"/>
      <c r="T39" s="37"/>
      <c r="U39" s="37"/>
      <c r="V39" s="37"/>
      <c r="W39" s="37"/>
      <c r="X39" s="37"/>
      <c r="Y39" s="37"/>
      <c r="Z39" s="64">
        <f>Z40</f>
        <v>0</v>
      </c>
      <c r="AA39" s="64">
        <f>AA40</f>
        <v>0</v>
      </c>
      <c r="AB39" s="64">
        <f>AB40</f>
        <v>0</v>
      </c>
      <c r="AC39" s="64">
        <f>AC40</f>
        <v>0</v>
      </c>
    </row>
    <row r="40" spans="1:29" s="76" customFormat="1" ht="21" customHeight="1" hidden="1">
      <c r="A40" s="66"/>
      <c r="B40" s="67"/>
      <c r="C40" s="77" t="s">
        <v>198</v>
      </c>
      <c r="D40" s="69">
        <v>605</v>
      </c>
      <c r="E40" s="70">
        <v>1</v>
      </c>
      <c r="F40" s="70">
        <v>4</v>
      </c>
      <c r="G40" s="63" t="s">
        <v>26</v>
      </c>
      <c r="H40" s="63" t="s">
        <v>157</v>
      </c>
      <c r="I40" s="63" t="s">
        <v>25</v>
      </c>
      <c r="J40" s="63" t="s">
        <v>9</v>
      </c>
      <c r="K40" s="63" t="s">
        <v>114</v>
      </c>
      <c r="L40" s="63" t="s">
        <v>55</v>
      </c>
      <c r="M40" s="61" t="s">
        <v>199</v>
      </c>
      <c r="N40" s="67"/>
      <c r="O40" s="72">
        <f t="shared" si="11"/>
        <v>0</v>
      </c>
      <c r="P40" s="72">
        <v>0</v>
      </c>
      <c r="Q40" s="72">
        <v>0</v>
      </c>
      <c r="R40" s="73"/>
      <c r="S40" s="74"/>
      <c r="T40" s="75"/>
      <c r="U40" s="75"/>
      <c r="V40" s="75"/>
      <c r="W40" s="75"/>
      <c r="X40" s="75"/>
      <c r="Y40" s="75"/>
      <c r="Z40" s="72">
        <v>0</v>
      </c>
      <c r="AA40" s="72">
        <v>0</v>
      </c>
      <c r="AB40" s="72">
        <v>0</v>
      </c>
      <c r="AC40" s="72">
        <v>0</v>
      </c>
    </row>
    <row r="41" spans="1:29" s="76" customFormat="1" ht="32.25" customHeight="1" hidden="1">
      <c r="A41" s="66"/>
      <c r="B41" s="67"/>
      <c r="C41" s="60" t="s">
        <v>64</v>
      </c>
      <c r="D41" s="69">
        <v>605</v>
      </c>
      <c r="E41" s="70">
        <v>1</v>
      </c>
      <c r="F41" s="70">
        <v>7</v>
      </c>
      <c r="G41" s="63"/>
      <c r="H41" s="63"/>
      <c r="I41" s="63"/>
      <c r="J41" s="63"/>
      <c r="K41" s="63"/>
      <c r="L41" s="63"/>
      <c r="M41" s="61"/>
      <c r="N41" s="67"/>
      <c r="O41" s="72">
        <f t="shared" si="11"/>
        <v>0</v>
      </c>
      <c r="P41" s="72">
        <f aca="true" t="shared" si="14" ref="P41:AC46">SUM(P42)</f>
        <v>0</v>
      </c>
      <c r="Q41" s="72">
        <f t="shared" si="14"/>
        <v>0</v>
      </c>
      <c r="R41" s="72">
        <f t="shared" si="14"/>
        <v>0</v>
      </c>
      <c r="S41" s="72">
        <f t="shared" si="14"/>
        <v>0</v>
      </c>
      <c r="T41" s="72">
        <f t="shared" si="14"/>
        <v>0</v>
      </c>
      <c r="U41" s="72">
        <f t="shared" si="14"/>
        <v>0</v>
      </c>
      <c r="V41" s="72">
        <f t="shared" si="14"/>
        <v>0</v>
      </c>
      <c r="W41" s="72">
        <f t="shared" si="14"/>
        <v>0</v>
      </c>
      <c r="X41" s="72">
        <f t="shared" si="14"/>
        <v>0</v>
      </c>
      <c r="Y41" s="72">
        <f t="shared" si="14"/>
        <v>0</v>
      </c>
      <c r="Z41" s="72">
        <f t="shared" si="14"/>
        <v>0</v>
      </c>
      <c r="AA41" s="72">
        <f t="shared" si="14"/>
        <v>0</v>
      </c>
      <c r="AB41" s="72">
        <f t="shared" si="14"/>
        <v>0</v>
      </c>
      <c r="AC41" s="72">
        <f t="shared" si="14"/>
        <v>0</v>
      </c>
    </row>
    <row r="42" spans="1:29" s="76" customFormat="1" ht="94.5" customHeight="1" hidden="1">
      <c r="A42" s="66"/>
      <c r="B42" s="67"/>
      <c r="C42" s="60" t="s">
        <v>111</v>
      </c>
      <c r="D42" s="69">
        <v>605</v>
      </c>
      <c r="E42" s="70">
        <v>1</v>
      </c>
      <c r="F42" s="70">
        <v>7</v>
      </c>
      <c r="G42" s="63" t="s">
        <v>26</v>
      </c>
      <c r="H42" s="63" t="s">
        <v>55</v>
      </c>
      <c r="I42" s="63" t="s">
        <v>38</v>
      </c>
      <c r="J42" s="63" t="s">
        <v>55</v>
      </c>
      <c r="K42" s="63" t="s">
        <v>112</v>
      </c>
      <c r="L42" s="63" t="s">
        <v>55</v>
      </c>
      <c r="M42" s="61"/>
      <c r="N42" s="67"/>
      <c r="O42" s="72">
        <f t="shared" si="11"/>
        <v>0</v>
      </c>
      <c r="P42" s="72">
        <f t="shared" si="14"/>
        <v>0</v>
      </c>
      <c r="Q42" s="72">
        <f t="shared" si="14"/>
        <v>0</v>
      </c>
      <c r="R42" s="72">
        <f t="shared" si="14"/>
        <v>0</v>
      </c>
      <c r="S42" s="72">
        <f t="shared" si="14"/>
        <v>0</v>
      </c>
      <c r="T42" s="72">
        <f t="shared" si="14"/>
        <v>0</v>
      </c>
      <c r="U42" s="72">
        <f t="shared" si="14"/>
        <v>0</v>
      </c>
      <c r="V42" s="72">
        <f t="shared" si="14"/>
        <v>0</v>
      </c>
      <c r="W42" s="72">
        <f t="shared" si="14"/>
        <v>0</v>
      </c>
      <c r="X42" s="72">
        <f t="shared" si="14"/>
        <v>0</v>
      </c>
      <c r="Y42" s="72">
        <f t="shared" si="14"/>
        <v>0</v>
      </c>
      <c r="Z42" s="72">
        <f t="shared" si="14"/>
        <v>0</v>
      </c>
      <c r="AA42" s="72">
        <f t="shared" si="14"/>
        <v>0</v>
      </c>
      <c r="AB42" s="72">
        <f t="shared" si="14"/>
        <v>0</v>
      </c>
      <c r="AC42" s="72">
        <f t="shared" si="14"/>
        <v>0</v>
      </c>
    </row>
    <row r="43" spans="1:29" s="76" customFormat="1" ht="66" customHeight="1" hidden="1">
      <c r="A43" s="66"/>
      <c r="B43" s="67"/>
      <c r="C43" s="60" t="s">
        <v>67</v>
      </c>
      <c r="D43" s="69">
        <v>605</v>
      </c>
      <c r="E43" s="70">
        <v>1</v>
      </c>
      <c r="F43" s="70">
        <v>7</v>
      </c>
      <c r="G43" s="63" t="s">
        <v>26</v>
      </c>
      <c r="H43" s="63" t="s">
        <v>12</v>
      </c>
      <c r="I43" s="63" t="s">
        <v>38</v>
      </c>
      <c r="J43" s="63" t="s">
        <v>55</v>
      </c>
      <c r="K43" s="63" t="s">
        <v>112</v>
      </c>
      <c r="L43" s="63" t="s">
        <v>55</v>
      </c>
      <c r="M43" s="61"/>
      <c r="N43" s="67"/>
      <c r="O43" s="72">
        <f t="shared" si="11"/>
        <v>0</v>
      </c>
      <c r="P43" s="72">
        <f t="shared" si="14"/>
        <v>0</v>
      </c>
      <c r="Q43" s="72">
        <f t="shared" si="14"/>
        <v>0</v>
      </c>
      <c r="R43" s="72">
        <f t="shared" si="14"/>
        <v>0</v>
      </c>
      <c r="S43" s="72">
        <f t="shared" si="14"/>
        <v>0</v>
      </c>
      <c r="T43" s="72">
        <f t="shared" si="14"/>
        <v>0</v>
      </c>
      <c r="U43" s="72">
        <f t="shared" si="14"/>
        <v>0</v>
      </c>
      <c r="V43" s="72">
        <f t="shared" si="14"/>
        <v>0</v>
      </c>
      <c r="W43" s="72">
        <f t="shared" si="14"/>
        <v>0</v>
      </c>
      <c r="X43" s="72">
        <f t="shared" si="14"/>
        <v>0</v>
      </c>
      <c r="Y43" s="72">
        <f t="shared" si="14"/>
        <v>0</v>
      </c>
      <c r="Z43" s="72">
        <f t="shared" si="14"/>
        <v>0</v>
      </c>
      <c r="AA43" s="72">
        <f t="shared" si="14"/>
        <v>0</v>
      </c>
      <c r="AB43" s="72">
        <f t="shared" si="14"/>
        <v>0</v>
      </c>
      <c r="AC43" s="72">
        <f t="shared" si="14"/>
        <v>0</v>
      </c>
    </row>
    <row r="44" spans="1:29" s="76" customFormat="1" ht="48.75" customHeight="1" hidden="1">
      <c r="A44" s="66"/>
      <c r="B44" s="67"/>
      <c r="C44" s="60" t="s">
        <v>113</v>
      </c>
      <c r="D44" s="69">
        <v>605</v>
      </c>
      <c r="E44" s="70">
        <v>1</v>
      </c>
      <c r="F44" s="70">
        <v>7</v>
      </c>
      <c r="G44" s="63" t="s">
        <v>26</v>
      </c>
      <c r="H44" s="63" t="s">
        <v>12</v>
      </c>
      <c r="I44" s="63" t="s">
        <v>15</v>
      </c>
      <c r="J44" s="63" t="s">
        <v>55</v>
      </c>
      <c r="K44" s="63" t="s">
        <v>112</v>
      </c>
      <c r="L44" s="63" t="s">
        <v>55</v>
      </c>
      <c r="M44" s="61"/>
      <c r="N44" s="67"/>
      <c r="O44" s="72">
        <f t="shared" si="11"/>
        <v>0</v>
      </c>
      <c r="P44" s="72">
        <f t="shared" si="14"/>
        <v>0</v>
      </c>
      <c r="Q44" s="72">
        <f t="shared" si="14"/>
        <v>0</v>
      </c>
      <c r="R44" s="72">
        <f t="shared" si="14"/>
        <v>0</v>
      </c>
      <c r="S44" s="72">
        <f t="shared" si="14"/>
        <v>0</v>
      </c>
      <c r="T44" s="72">
        <f t="shared" si="14"/>
        <v>0</v>
      </c>
      <c r="U44" s="72">
        <f t="shared" si="14"/>
        <v>0</v>
      </c>
      <c r="V44" s="72">
        <f t="shared" si="14"/>
        <v>0</v>
      </c>
      <c r="W44" s="72">
        <f t="shared" si="14"/>
        <v>0</v>
      </c>
      <c r="X44" s="72">
        <f t="shared" si="14"/>
        <v>0</v>
      </c>
      <c r="Y44" s="72">
        <f t="shared" si="14"/>
        <v>0</v>
      </c>
      <c r="Z44" s="72">
        <f t="shared" si="14"/>
        <v>0</v>
      </c>
      <c r="AA44" s="72">
        <f t="shared" si="14"/>
        <v>0</v>
      </c>
      <c r="AB44" s="72">
        <f t="shared" si="14"/>
        <v>0</v>
      </c>
      <c r="AC44" s="72">
        <f t="shared" si="14"/>
        <v>0</v>
      </c>
    </row>
    <row r="45" spans="1:29" s="76" customFormat="1" ht="35.25" customHeight="1" hidden="1">
      <c r="A45" s="66"/>
      <c r="B45" s="67"/>
      <c r="C45" s="60" t="s">
        <v>64</v>
      </c>
      <c r="D45" s="69">
        <v>605</v>
      </c>
      <c r="E45" s="70">
        <v>1</v>
      </c>
      <c r="F45" s="70">
        <v>7</v>
      </c>
      <c r="G45" s="63" t="s">
        <v>26</v>
      </c>
      <c r="H45" s="63" t="s">
        <v>12</v>
      </c>
      <c r="I45" s="63" t="s">
        <v>15</v>
      </c>
      <c r="J45" s="63" t="s">
        <v>9</v>
      </c>
      <c r="K45" s="63" t="s">
        <v>112</v>
      </c>
      <c r="L45" s="63" t="s">
        <v>55</v>
      </c>
      <c r="M45" s="61"/>
      <c r="N45" s="67"/>
      <c r="O45" s="72">
        <f t="shared" si="11"/>
        <v>0</v>
      </c>
      <c r="P45" s="72">
        <f t="shared" si="14"/>
        <v>0</v>
      </c>
      <c r="Q45" s="72">
        <f t="shared" si="14"/>
        <v>0</v>
      </c>
      <c r="R45" s="72">
        <f t="shared" si="14"/>
        <v>0</v>
      </c>
      <c r="S45" s="72">
        <f t="shared" si="14"/>
        <v>0</v>
      </c>
      <c r="T45" s="72">
        <f t="shared" si="14"/>
        <v>0</v>
      </c>
      <c r="U45" s="72">
        <f t="shared" si="14"/>
        <v>0</v>
      </c>
      <c r="V45" s="72">
        <f t="shared" si="14"/>
        <v>0</v>
      </c>
      <c r="W45" s="72">
        <f t="shared" si="14"/>
        <v>0</v>
      </c>
      <c r="X45" s="72">
        <f t="shared" si="14"/>
        <v>0</v>
      </c>
      <c r="Y45" s="72">
        <f t="shared" si="14"/>
        <v>0</v>
      </c>
      <c r="Z45" s="72">
        <f t="shared" si="14"/>
        <v>0</v>
      </c>
      <c r="AA45" s="72">
        <f t="shared" si="14"/>
        <v>0</v>
      </c>
      <c r="AB45" s="72">
        <f t="shared" si="14"/>
        <v>0</v>
      </c>
      <c r="AC45" s="72">
        <f t="shared" si="14"/>
        <v>0</v>
      </c>
    </row>
    <row r="46" spans="1:29" s="76" customFormat="1" ht="36" customHeight="1" hidden="1">
      <c r="A46" s="66"/>
      <c r="B46" s="67"/>
      <c r="C46" s="60" t="s">
        <v>119</v>
      </c>
      <c r="D46" s="69">
        <v>605</v>
      </c>
      <c r="E46" s="70">
        <v>1</v>
      </c>
      <c r="F46" s="70">
        <v>7</v>
      </c>
      <c r="G46" s="63" t="s">
        <v>26</v>
      </c>
      <c r="H46" s="63" t="s">
        <v>12</v>
      </c>
      <c r="I46" s="63" t="s">
        <v>15</v>
      </c>
      <c r="J46" s="63" t="s">
        <v>9</v>
      </c>
      <c r="K46" s="63" t="s">
        <v>203</v>
      </c>
      <c r="L46" s="63" t="s">
        <v>55</v>
      </c>
      <c r="M46" s="61">
        <v>200</v>
      </c>
      <c r="N46" s="67"/>
      <c r="O46" s="72">
        <f t="shared" si="11"/>
        <v>0</v>
      </c>
      <c r="P46" s="72">
        <f>SUM(P47)</f>
        <v>0</v>
      </c>
      <c r="Q46" s="72">
        <f t="shared" si="14"/>
        <v>0</v>
      </c>
      <c r="R46" s="72">
        <f t="shared" si="14"/>
        <v>0</v>
      </c>
      <c r="S46" s="72">
        <f t="shared" si="14"/>
        <v>0</v>
      </c>
      <c r="T46" s="72">
        <f t="shared" si="14"/>
        <v>0</v>
      </c>
      <c r="U46" s="72">
        <f t="shared" si="14"/>
        <v>0</v>
      </c>
      <c r="V46" s="72">
        <f t="shared" si="14"/>
        <v>0</v>
      </c>
      <c r="W46" s="72">
        <f t="shared" si="14"/>
        <v>0</v>
      </c>
      <c r="X46" s="72">
        <f t="shared" si="14"/>
        <v>0</v>
      </c>
      <c r="Y46" s="72">
        <f t="shared" si="14"/>
        <v>0</v>
      </c>
      <c r="Z46" s="72">
        <f t="shared" si="14"/>
        <v>0</v>
      </c>
      <c r="AA46" s="72">
        <f t="shared" si="14"/>
        <v>0</v>
      </c>
      <c r="AB46" s="72">
        <f t="shared" si="14"/>
        <v>0</v>
      </c>
      <c r="AC46" s="72">
        <f t="shared" si="14"/>
        <v>0</v>
      </c>
    </row>
    <row r="47" spans="1:29" s="76" customFormat="1" ht="51" customHeight="1" hidden="1">
      <c r="A47" s="66"/>
      <c r="B47" s="67"/>
      <c r="C47" s="77" t="s">
        <v>120</v>
      </c>
      <c r="D47" s="69">
        <v>605</v>
      </c>
      <c r="E47" s="70">
        <v>1</v>
      </c>
      <c r="F47" s="70">
        <v>7</v>
      </c>
      <c r="G47" s="63" t="s">
        <v>26</v>
      </c>
      <c r="H47" s="63" t="s">
        <v>12</v>
      </c>
      <c r="I47" s="63" t="s">
        <v>15</v>
      </c>
      <c r="J47" s="63" t="s">
        <v>9</v>
      </c>
      <c r="K47" s="63" t="s">
        <v>203</v>
      </c>
      <c r="L47" s="63" t="s">
        <v>55</v>
      </c>
      <c r="M47" s="61">
        <v>240</v>
      </c>
      <c r="N47" s="67"/>
      <c r="O47" s="72">
        <f t="shared" si="11"/>
        <v>0</v>
      </c>
      <c r="P47" s="72">
        <v>0</v>
      </c>
      <c r="Q47" s="72">
        <v>0</v>
      </c>
      <c r="R47" s="73"/>
      <c r="S47" s="74"/>
      <c r="T47" s="75"/>
      <c r="U47" s="75"/>
      <c r="V47" s="75"/>
      <c r="W47" s="75"/>
      <c r="X47" s="75"/>
      <c r="Y47" s="75"/>
      <c r="Z47" s="72">
        <v>0</v>
      </c>
      <c r="AA47" s="72">
        <v>0</v>
      </c>
      <c r="AB47" s="72">
        <v>0</v>
      </c>
      <c r="AC47" s="72">
        <v>0</v>
      </c>
    </row>
    <row r="48" spans="1:29" ht="16.5" thickBot="1">
      <c r="A48" s="50"/>
      <c r="B48" s="49"/>
      <c r="C48" s="60" t="s">
        <v>58</v>
      </c>
      <c r="D48" s="61">
        <v>605</v>
      </c>
      <c r="E48" s="62">
        <v>1</v>
      </c>
      <c r="F48" s="62">
        <v>11</v>
      </c>
      <c r="G48" s="63"/>
      <c r="H48" s="63"/>
      <c r="I48" s="63"/>
      <c r="J48" s="63"/>
      <c r="K48" s="63"/>
      <c r="L48" s="63"/>
      <c r="M48" s="61"/>
      <c r="N48" s="49"/>
      <c r="O48" s="72">
        <f t="shared" si="11"/>
        <v>30000</v>
      </c>
      <c r="P48" s="64">
        <f aca="true" t="shared" si="15" ref="P48:Q53">P49</f>
        <v>10000</v>
      </c>
      <c r="Q48" s="64">
        <f t="shared" si="15"/>
        <v>0</v>
      </c>
      <c r="R48" s="59"/>
      <c r="S48" s="52"/>
      <c r="T48" s="37"/>
      <c r="U48" s="37"/>
      <c r="V48" s="37"/>
      <c r="W48" s="37"/>
      <c r="X48" s="37"/>
      <c r="Y48" s="37"/>
      <c r="Z48" s="64">
        <f aca="true" t="shared" si="16" ref="Z48:AC53">Z49</f>
        <v>10000</v>
      </c>
      <c r="AA48" s="64">
        <f t="shared" si="16"/>
        <v>0</v>
      </c>
      <c r="AB48" s="64">
        <f t="shared" si="16"/>
        <v>10000</v>
      </c>
      <c r="AC48" s="64">
        <f t="shared" si="16"/>
        <v>0</v>
      </c>
    </row>
    <row r="49" spans="1:29" ht="96.75" customHeight="1" thickBot="1">
      <c r="A49" s="50"/>
      <c r="B49" s="49"/>
      <c r="C49" s="60" t="s">
        <v>111</v>
      </c>
      <c r="D49" s="61">
        <v>605</v>
      </c>
      <c r="E49" s="62">
        <v>1</v>
      </c>
      <c r="F49" s="62">
        <v>11</v>
      </c>
      <c r="G49" s="63" t="s">
        <v>26</v>
      </c>
      <c r="H49" s="63" t="s">
        <v>55</v>
      </c>
      <c r="I49" s="63" t="s">
        <v>38</v>
      </c>
      <c r="J49" s="63" t="s">
        <v>55</v>
      </c>
      <c r="K49" s="63" t="s">
        <v>112</v>
      </c>
      <c r="L49" s="63" t="s">
        <v>55</v>
      </c>
      <c r="M49" s="63"/>
      <c r="N49" s="49"/>
      <c r="O49" s="72">
        <f t="shared" si="11"/>
        <v>30000</v>
      </c>
      <c r="P49" s="64">
        <f t="shared" si="15"/>
        <v>10000</v>
      </c>
      <c r="Q49" s="64">
        <f t="shared" si="15"/>
        <v>0</v>
      </c>
      <c r="R49" s="59"/>
      <c r="S49" s="52"/>
      <c r="T49" s="37"/>
      <c r="U49" s="37"/>
      <c r="V49" s="37"/>
      <c r="W49" s="37"/>
      <c r="X49" s="37"/>
      <c r="Y49" s="37"/>
      <c r="Z49" s="64">
        <f t="shared" si="16"/>
        <v>10000</v>
      </c>
      <c r="AA49" s="64">
        <f t="shared" si="16"/>
        <v>0</v>
      </c>
      <c r="AB49" s="64">
        <f t="shared" si="16"/>
        <v>10000</v>
      </c>
      <c r="AC49" s="64">
        <f t="shared" si="16"/>
        <v>0</v>
      </c>
    </row>
    <row r="50" spans="1:29" ht="63.75" thickBot="1">
      <c r="A50" s="50"/>
      <c r="B50" s="49"/>
      <c r="C50" s="60" t="s">
        <v>67</v>
      </c>
      <c r="D50" s="61">
        <v>605</v>
      </c>
      <c r="E50" s="62">
        <v>1</v>
      </c>
      <c r="F50" s="62">
        <v>11</v>
      </c>
      <c r="G50" s="63" t="s">
        <v>26</v>
      </c>
      <c r="H50" s="63" t="s">
        <v>12</v>
      </c>
      <c r="I50" s="63" t="s">
        <v>38</v>
      </c>
      <c r="J50" s="63" t="s">
        <v>55</v>
      </c>
      <c r="K50" s="63" t="s">
        <v>112</v>
      </c>
      <c r="L50" s="63" t="s">
        <v>55</v>
      </c>
      <c r="M50" s="63"/>
      <c r="N50" s="49"/>
      <c r="O50" s="72">
        <f t="shared" si="11"/>
        <v>30000</v>
      </c>
      <c r="P50" s="64">
        <f t="shared" si="15"/>
        <v>10000</v>
      </c>
      <c r="Q50" s="64">
        <f t="shared" si="15"/>
        <v>0</v>
      </c>
      <c r="R50" s="59"/>
      <c r="S50" s="52"/>
      <c r="T50" s="37"/>
      <c r="U50" s="37"/>
      <c r="V50" s="37"/>
      <c r="W50" s="37"/>
      <c r="X50" s="37"/>
      <c r="Y50" s="37"/>
      <c r="Z50" s="64">
        <f t="shared" si="16"/>
        <v>10000</v>
      </c>
      <c r="AA50" s="64">
        <f t="shared" si="16"/>
        <v>0</v>
      </c>
      <c r="AB50" s="64">
        <f t="shared" si="16"/>
        <v>10000</v>
      </c>
      <c r="AC50" s="64">
        <f t="shared" si="16"/>
        <v>0</v>
      </c>
    </row>
    <row r="51" spans="1:29" ht="48" thickBot="1">
      <c r="A51" s="50"/>
      <c r="B51" s="49"/>
      <c r="C51" s="60" t="s">
        <v>113</v>
      </c>
      <c r="D51" s="61">
        <v>605</v>
      </c>
      <c r="E51" s="62">
        <v>1</v>
      </c>
      <c r="F51" s="62">
        <v>11</v>
      </c>
      <c r="G51" s="63" t="s">
        <v>26</v>
      </c>
      <c r="H51" s="63" t="s">
        <v>12</v>
      </c>
      <c r="I51" s="63" t="s">
        <v>15</v>
      </c>
      <c r="J51" s="63" t="s">
        <v>55</v>
      </c>
      <c r="K51" s="63" t="s">
        <v>112</v>
      </c>
      <c r="L51" s="63" t="s">
        <v>55</v>
      </c>
      <c r="M51" s="63"/>
      <c r="N51" s="49"/>
      <c r="O51" s="72">
        <f t="shared" si="11"/>
        <v>30000</v>
      </c>
      <c r="P51" s="64">
        <f t="shared" si="15"/>
        <v>10000</v>
      </c>
      <c r="Q51" s="64">
        <f t="shared" si="15"/>
        <v>0</v>
      </c>
      <c r="R51" s="59"/>
      <c r="S51" s="52"/>
      <c r="T51" s="37"/>
      <c r="U51" s="37"/>
      <c r="V51" s="37"/>
      <c r="W51" s="37"/>
      <c r="X51" s="37"/>
      <c r="Y51" s="37"/>
      <c r="Z51" s="64">
        <f t="shared" si="16"/>
        <v>10000</v>
      </c>
      <c r="AA51" s="64">
        <f t="shared" si="16"/>
        <v>0</v>
      </c>
      <c r="AB51" s="64">
        <f t="shared" si="16"/>
        <v>10000</v>
      </c>
      <c r="AC51" s="64">
        <f t="shared" si="16"/>
        <v>0</v>
      </c>
    </row>
    <row r="52" spans="1:29" ht="48" thickBot="1">
      <c r="A52" s="50"/>
      <c r="B52" s="49"/>
      <c r="C52" s="60" t="s">
        <v>121</v>
      </c>
      <c r="D52" s="61">
        <v>605</v>
      </c>
      <c r="E52" s="62">
        <v>1</v>
      </c>
      <c r="F52" s="62">
        <v>11</v>
      </c>
      <c r="G52" s="63" t="s">
        <v>26</v>
      </c>
      <c r="H52" s="63" t="s">
        <v>12</v>
      </c>
      <c r="I52" s="63" t="s">
        <v>15</v>
      </c>
      <c r="J52" s="63" t="s">
        <v>9</v>
      </c>
      <c r="K52" s="63" t="s">
        <v>158</v>
      </c>
      <c r="L52" s="63" t="s">
        <v>55</v>
      </c>
      <c r="M52" s="63"/>
      <c r="N52" s="49"/>
      <c r="O52" s="72">
        <f t="shared" si="11"/>
        <v>30000</v>
      </c>
      <c r="P52" s="64">
        <f t="shared" si="15"/>
        <v>10000</v>
      </c>
      <c r="Q52" s="64">
        <f t="shared" si="15"/>
        <v>0</v>
      </c>
      <c r="R52" s="59"/>
      <c r="S52" s="52"/>
      <c r="T52" s="37"/>
      <c r="U52" s="37"/>
      <c r="V52" s="37"/>
      <c r="W52" s="37"/>
      <c r="X52" s="37"/>
      <c r="Y52" s="37"/>
      <c r="Z52" s="64">
        <f t="shared" si="16"/>
        <v>10000</v>
      </c>
      <c r="AA52" s="64">
        <f t="shared" si="16"/>
        <v>0</v>
      </c>
      <c r="AB52" s="64">
        <f t="shared" si="16"/>
        <v>10000</v>
      </c>
      <c r="AC52" s="64">
        <f t="shared" si="16"/>
        <v>0</v>
      </c>
    </row>
    <row r="53" spans="1:29" ht="16.5" thickBot="1">
      <c r="A53" s="50"/>
      <c r="B53" s="49"/>
      <c r="C53" s="60" t="s">
        <v>122</v>
      </c>
      <c r="D53" s="61">
        <v>605</v>
      </c>
      <c r="E53" s="62">
        <v>1</v>
      </c>
      <c r="F53" s="62">
        <v>11</v>
      </c>
      <c r="G53" s="63" t="s">
        <v>26</v>
      </c>
      <c r="H53" s="63" t="s">
        <v>12</v>
      </c>
      <c r="I53" s="63" t="s">
        <v>15</v>
      </c>
      <c r="J53" s="63" t="s">
        <v>9</v>
      </c>
      <c r="K53" s="63" t="s">
        <v>158</v>
      </c>
      <c r="L53" s="63" t="s">
        <v>55</v>
      </c>
      <c r="M53" s="61">
        <v>800</v>
      </c>
      <c r="N53" s="49"/>
      <c r="O53" s="72">
        <f t="shared" si="11"/>
        <v>30000</v>
      </c>
      <c r="P53" s="64">
        <f t="shared" si="15"/>
        <v>10000</v>
      </c>
      <c r="Q53" s="64">
        <f t="shared" si="15"/>
        <v>0</v>
      </c>
      <c r="R53" s="59"/>
      <c r="S53" s="52"/>
      <c r="T53" s="37"/>
      <c r="U53" s="37"/>
      <c r="V53" s="37"/>
      <c r="W53" s="37"/>
      <c r="X53" s="37"/>
      <c r="Y53" s="37"/>
      <c r="Z53" s="64">
        <f t="shared" si="16"/>
        <v>10000</v>
      </c>
      <c r="AA53" s="64">
        <f t="shared" si="16"/>
        <v>0</v>
      </c>
      <c r="AB53" s="64">
        <f t="shared" si="16"/>
        <v>10000</v>
      </c>
      <c r="AC53" s="64">
        <f t="shared" si="16"/>
        <v>0</v>
      </c>
    </row>
    <row r="54" spans="1:29" s="76" customFormat="1" ht="16.5" thickBot="1">
      <c r="A54" s="66"/>
      <c r="B54" s="67"/>
      <c r="C54" s="77" t="s">
        <v>59</v>
      </c>
      <c r="D54" s="69">
        <v>605</v>
      </c>
      <c r="E54" s="70">
        <v>1</v>
      </c>
      <c r="F54" s="70">
        <v>11</v>
      </c>
      <c r="G54" s="71" t="s">
        <v>26</v>
      </c>
      <c r="H54" s="71" t="s">
        <v>12</v>
      </c>
      <c r="I54" s="71" t="s">
        <v>15</v>
      </c>
      <c r="J54" s="71" t="s">
        <v>9</v>
      </c>
      <c r="K54" s="71" t="s">
        <v>158</v>
      </c>
      <c r="L54" s="71" t="s">
        <v>55</v>
      </c>
      <c r="M54" s="69">
        <v>870</v>
      </c>
      <c r="N54" s="67"/>
      <c r="O54" s="72">
        <f t="shared" si="11"/>
        <v>30000</v>
      </c>
      <c r="P54" s="72">
        <v>10000</v>
      </c>
      <c r="Q54" s="72">
        <v>0</v>
      </c>
      <c r="R54" s="73"/>
      <c r="S54" s="74"/>
      <c r="T54" s="75"/>
      <c r="U54" s="75"/>
      <c r="V54" s="75"/>
      <c r="W54" s="75"/>
      <c r="X54" s="75"/>
      <c r="Y54" s="75"/>
      <c r="Z54" s="72">
        <v>10000</v>
      </c>
      <c r="AA54" s="72">
        <v>0</v>
      </c>
      <c r="AB54" s="72">
        <v>10000</v>
      </c>
      <c r="AC54" s="72">
        <v>0</v>
      </c>
    </row>
    <row r="55" spans="1:29" ht="16.5" thickBot="1">
      <c r="A55" s="50"/>
      <c r="B55" s="49"/>
      <c r="C55" s="60" t="s">
        <v>21</v>
      </c>
      <c r="D55" s="61">
        <v>605</v>
      </c>
      <c r="E55" s="62">
        <v>1</v>
      </c>
      <c r="F55" s="62">
        <v>13</v>
      </c>
      <c r="G55" s="63"/>
      <c r="H55" s="63"/>
      <c r="I55" s="63"/>
      <c r="J55" s="63"/>
      <c r="K55" s="63"/>
      <c r="L55" s="63"/>
      <c r="M55" s="61"/>
      <c r="N55" s="49"/>
      <c r="O55" s="72">
        <f t="shared" si="11"/>
        <v>41718894.839999996</v>
      </c>
      <c r="P55" s="64">
        <f>P56</f>
        <v>13906298.28</v>
      </c>
      <c r="Q55" s="64">
        <f>Q56</f>
        <v>0</v>
      </c>
      <c r="R55" s="59"/>
      <c r="S55" s="52"/>
      <c r="T55" s="37"/>
      <c r="U55" s="37"/>
      <c r="V55" s="37"/>
      <c r="W55" s="37"/>
      <c r="X55" s="37"/>
      <c r="Y55" s="37"/>
      <c r="Z55" s="64">
        <f>Z56</f>
        <v>13906298.28</v>
      </c>
      <c r="AA55" s="64">
        <f>AA56</f>
        <v>0</v>
      </c>
      <c r="AB55" s="64">
        <f>AB56</f>
        <v>13906298.28</v>
      </c>
      <c r="AC55" s="64">
        <f>AC56</f>
        <v>0</v>
      </c>
    </row>
    <row r="56" spans="1:29" ht="93.75" customHeight="1" thickBot="1">
      <c r="A56" s="50"/>
      <c r="B56" s="49"/>
      <c r="C56" s="60" t="s">
        <v>111</v>
      </c>
      <c r="D56" s="61">
        <v>605</v>
      </c>
      <c r="E56" s="62">
        <v>1</v>
      </c>
      <c r="F56" s="62">
        <v>13</v>
      </c>
      <c r="G56" s="63" t="s">
        <v>26</v>
      </c>
      <c r="H56" s="63" t="s">
        <v>55</v>
      </c>
      <c r="I56" s="63" t="s">
        <v>38</v>
      </c>
      <c r="J56" s="63" t="s">
        <v>55</v>
      </c>
      <c r="K56" s="63" t="s">
        <v>112</v>
      </c>
      <c r="L56" s="63" t="s">
        <v>55</v>
      </c>
      <c r="M56" s="63"/>
      <c r="N56" s="49"/>
      <c r="O56" s="72">
        <f t="shared" si="11"/>
        <v>41718894.839999996</v>
      </c>
      <c r="P56" s="64">
        <f>P57+P81</f>
        <v>13906298.28</v>
      </c>
      <c r="Q56" s="64">
        <f>Q57+Q81</f>
        <v>0</v>
      </c>
      <c r="R56" s="59"/>
      <c r="S56" s="52"/>
      <c r="T56" s="37"/>
      <c r="U56" s="37"/>
      <c r="V56" s="37"/>
      <c r="W56" s="37"/>
      <c r="X56" s="37"/>
      <c r="Y56" s="37"/>
      <c r="Z56" s="64">
        <f>Z57+Z81</f>
        <v>13906298.28</v>
      </c>
      <c r="AA56" s="64">
        <f>AA57+AA81</f>
        <v>0</v>
      </c>
      <c r="AB56" s="64">
        <f>AB57+AB81</f>
        <v>13906298.28</v>
      </c>
      <c r="AC56" s="64">
        <f>AC57+AC81</f>
        <v>0</v>
      </c>
    </row>
    <row r="57" spans="1:29" ht="63.75" thickBot="1">
      <c r="A57" s="50"/>
      <c r="B57" s="49"/>
      <c r="C57" s="60" t="s">
        <v>67</v>
      </c>
      <c r="D57" s="61">
        <v>605</v>
      </c>
      <c r="E57" s="62">
        <v>1</v>
      </c>
      <c r="F57" s="62">
        <v>13</v>
      </c>
      <c r="G57" s="63" t="s">
        <v>26</v>
      </c>
      <c r="H57" s="63" t="s">
        <v>12</v>
      </c>
      <c r="I57" s="63" t="s">
        <v>38</v>
      </c>
      <c r="J57" s="63" t="s">
        <v>55</v>
      </c>
      <c r="K57" s="63" t="s">
        <v>112</v>
      </c>
      <c r="L57" s="63" t="s">
        <v>55</v>
      </c>
      <c r="M57" s="63"/>
      <c r="N57" s="49"/>
      <c r="O57" s="72">
        <f t="shared" si="11"/>
        <v>41688894.839999996</v>
      </c>
      <c r="P57" s="64">
        <f>P58</f>
        <v>13896298.28</v>
      </c>
      <c r="Q57" s="64">
        <f>Q58</f>
        <v>0</v>
      </c>
      <c r="R57" s="59"/>
      <c r="S57" s="52"/>
      <c r="T57" s="37"/>
      <c r="U57" s="37"/>
      <c r="V57" s="37"/>
      <c r="W57" s="37"/>
      <c r="X57" s="37"/>
      <c r="Y57" s="37"/>
      <c r="Z57" s="64">
        <f>Z58</f>
        <v>13896298.28</v>
      </c>
      <c r="AA57" s="64">
        <f>AA58</f>
        <v>0</v>
      </c>
      <c r="AB57" s="64">
        <f>AB58</f>
        <v>13896298.28</v>
      </c>
      <c r="AC57" s="64">
        <f>AC58</f>
        <v>0</v>
      </c>
    </row>
    <row r="58" spans="1:29" ht="32.25" customHeight="1" thickBot="1">
      <c r="A58" s="50"/>
      <c r="B58" s="49"/>
      <c r="C58" s="60" t="s">
        <v>113</v>
      </c>
      <c r="D58" s="61">
        <v>605</v>
      </c>
      <c r="E58" s="62">
        <v>1</v>
      </c>
      <c r="F58" s="62">
        <v>13</v>
      </c>
      <c r="G58" s="63" t="s">
        <v>26</v>
      </c>
      <c r="H58" s="63" t="s">
        <v>12</v>
      </c>
      <c r="I58" s="63" t="s">
        <v>15</v>
      </c>
      <c r="J58" s="63" t="s">
        <v>55</v>
      </c>
      <c r="K58" s="63" t="s">
        <v>112</v>
      </c>
      <c r="L58" s="63" t="s">
        <v>55</v>
      </c>
      <c r="M58" s="63"/>
      <c r="N58" s="49"/>
      <c r="O58" s="72">
        <f t="shared" si="11"/>
        <v>41688894.839999996</v>
      </c>
      <c r="P58" s="64">
        <f>P59+P65+P70+P78</f>
        <v>13896298.28</v>
      </c>
      <c r="Q58" s="64">
        <f>Q59+Q65+Q70+Q78</f>
        <v>0</v>
      </c>
      <c r="R58" s="59"/>
      <c r="S58" s="52"/>
      <c r="T58" s="37"/>
      <c r="U58" s="37"/>
      <c r="V58" s="37"/>
      <c r="W58" s="37"/>
      <c r="X58" s="37"/>
      <c r="Y58" s="37"/>
      <c r="Z58" s="64">
        <f>Z59+Z65+Z70+Z78</f>
        <v>13896298.28</v>
      </c>
      <c r="AA58" s="64">
        <f>AA59+AA65+AA70+AA78</f>
        <v>0</v>
      </c>
      <c r="AB58" s="64">
        <f>AB59+AB65+AB70+AB78</f>
        <v>13896298.28</v>
      </c>
      <c r="AC58" s="64">
        <f>AC59+AC65+AC70+AC78</f>
        <v>0</v>
      </c>
    </row>
    <row r="59" spans="1:29" ht="48" thickBot="1">
      <c r="A59" s="50"/>
      <c r="B59" s="49"/>
      <c r="C59" s="60" t="s">
        <v>70</v>
      </c>
      <c r="D59" s="61">
        <v>605</v>
      </c>
      <c r="E59" s="62">
        <v>1</v>
      </c>
      <c r="F59" s="62">
        <v>13</v>
      </c>
      <c r="G59" s="63" t="s">
        <v>26</v>
      </c>
      <c r="H59" s="63" t="s">
        <v>12</v>
      </c>
      <c r="I59" s="63" t="s">
        <v>15</v>
      </c>
      <c r="J59" s="63" t="s">
        <v>9</v>
      </c>
      <c r="K59" s="63" t="s">
        <v>123</v>
      </c>
      <c r="L59" s="63" t="s">
        <v>55</v>
      </c>
      <c r="M59" s="63"/>
      <c r="N59" s="49"/>
      <c r="O59" s="72">
        <f t="shared" si="11"/>
        <v>3150000</v>
      </c>
      <c r="P59" s="64">
        <f>P62+P60</f>
        <v>1050000</v>
      </c>
      <c r="Q59" s="64">
        <f>Q62+Q60</f>
        <v>0</v>
      </c>
      <c r="R59" s="59"/>
      <c r="S59" s="52"/>
      <c r="T59" s="37"/>
      <c r="U59" s="37"/>
      <c r="V59" s="37"/>
      <c r="W59" s="37"/>
      <c r="X59" s="37"/>
      <c r="Y59" s="37"/>
      <c r="Z59" s="64">
        <f>Z62+Z60</f>
        <v>1050000</v>
      </c>
      <c r="AA59" s="64">
        <f>AA62</f>
        <v>0</v>
      </c>
      <c r="AB59" s="64">
        <f>AB62+AB60</f>
        <v>1050000</v>
      </c>
      <c r="AC59" s="64">
        <f>AC62</f>
        <v>0</v>
      </c>
    </row>
    <row r="60" spans="1:29" ht="32.25" thickBot="1">
      <c r="A60" s="50"/>
      <c r="B60" s="49"/>
      <c r="C60" s="60" t="s">
        <v>119</v>
      </c>
      <c r="D60" s="61">
        <v>605</v>
      </c>
      <c r="E60" s="62">
        <v>1</v>
      </c>
      <c r="F60" s="62">
        <v>13</v>
      </c>
      <c r="G60" s="63" t="s">
        <v>26</v>
      </c>
      <c r="H60" s="63" t="s">
        <v>12</v>
      </c>
      <c r="I60" s="63" t="s">
        <v>15</v>
      </c>
      <c r="J60" s="63" t="s">
        <v>9</v>
      </c>
      <c r="K60" s="63" t="s">
        <v>123</v>
      </c>
      <c r="L60" s="63" t="s">
        <v>55</v>
      </c>
      <c r="M60" s="63" t="s">
        <v>124</v>
      </c>
      <c r="N60" s="49"/>
      <c r="O60" s="72">
        <f t="shared" si="11"/>
        <v>1800000</v>
      </c>
      <c r="P60" s="64">
        <f>SUM(P61)</f>
        <v>600000</v>
      </c>
      <c r="Q60" s="64">
        <f>Q64+SUM(Q61)</f>
        <v>0</v>
      </c>
      <c r="R60" s="59"/>
      <c r="S60" s="52"/>
      <c r="T60" s="37"/>
      <c r="U60" s="37"/>
      <c r="V60" s="37"/>
      <c r="W60" s="37"/>
      <c r="X60" s="37"/>
      <c r="Y60" s="37"/>
      <c r="Z60" s="64">
        <f>SUM(Z61)</f>
        <v>600000</v>
      </c>
      <c r="AA60" s="64">
        <f>AA64</f>
        <v>0</v>
      </c>
      <c r="AB60" s="64">
        <f>SUM(AB61)</f>
        <v>600000</v>
      </c>
      <c r="AC60" s="64">
        <f>AC64</f>
        <v>0</v>
      </c>
    </row>
    <row r="61" spans="1:29" ht="48" thickBot="1">
      <c r="A61" s="50"/>
      <c r="B61" s="49"/>
      <c r="C61" s="77" t="s">
        <v>120</v>
      </c>
      <c r="D61" s="61">
        <v>605</v>
      </c>
      <c r="E61" s="62">
        <v>1</v>
      </c>
      <c r="F61" s="62">
        <v>13</v>
      </c>
      <c r="G61" s="63" t="s">
        <v>26</v>
      </c>
      <c r="H61" s="63" t="s">
        <v>12</v>
      </c>
      <c r="I61" s="63" t="s">
        <v>15</v>
      </c>
      <c r="J61" s="63" t="s">
        <v>9</v>
      </c>
      <c r="K61" s="63" t="s">
        <v>123</v>
      </c>
      <c r="L61" s="63" t="s">
        <v>55</v>
      </c>
      <c r="M61" s="63" t="s">
        <v>104</v>
      </c>
      <c r="N61" s="49"/>
      <c r="O61" s="72">
        <f t="shared" si="11"/>
        <v>1800000</v>
      </c>
      <c r="P61" s="64">
        <v>600000</v>
      </c>
      <c r="Q61" s="64">
        <v>0</v>
      </c>
      <c r="R61" s="59"/>
      <c r="S61" s="52"/>
      <c r="T61" s="37"/>
      <c r="U61" s="37"/>
      <c r="V61" s="37"/>
      <c r="W61" s="37"/>
      <c r="X61" s="37"/>
      <c r="Y61" s="37"/>
      <c r="Z61" s="64">
        <v>600000</v>
      </c>
      <c r="AA61" s="64">
        <f>AA65</f>
        <v>0</v>
      </c>
      <c r="AB61" s="64">
        <v>600000</v>
      </c>
      <c r="AC61" s="64">
        <f>AC65</f>
        <v>0</v>
      </c>
    </row>
    <row r="62" spans="1:29" ht="16.5" thickBot="1">
      <c r="A62" s="50"/>
      <c r="B62" s="49"/>
      <c r="C62" s="60" t="s">
        <v>122</v>
      </c>
      <c r="D62" s="61">
        <v>605</v>
      </c>
      <c r="E62" s="62">
        <v>1</v>
      </c>
      <c r="F62" s="62">
        <v>13</v>
      </c>
      <c r="G62" s="63" t="s">
        <v>26</v>
      </c>
      <c r="H62" s="63" t="s">
        <v>12</v>
      </c>
      <c r="I62" s="63" t="s">
        <v>15</v>
      </c>
      <c r="J62" s="63" t="s">
        <v>9</v>
      </c>
      <c r="K62" s="63" t="s">
        <v>123</v>
      </c>
      <c r="L62" s="63" t="s">
        <v>55</v>
      </c>
      <c r="M62" s="61">
        <v>800</v>
      </c>
      <c r="N62" s="49"/>
      <c r="O62" s="72">
        <f t="shared" si="11"/>
        <v>1350000</v>
      </c>
      <c r="P62" s="64">
        <f>P64+P63</f>
        <v>450000</v>
      </c>
      <c r="Q62" s="64">
        <f aca="true" t="shared" si="17" ref="Q62:AC62">Q64+Q63</f>
        <v>0</v>
      </c>
      <c r="R62" s="64">
        <f t="shared" si="17"/>
        <v>0</v>
      </c>
      <c r="S62" s="64">
        <f t="shared" si="17"/>
        <v>0</v>
      </c>
      <c r="T62" s="64">
        <f t="shared" si="17"/>
        <v>0</v>
      </c>
      <c r="U62" s="64">
        <f t="shared" si="17"/>
        <v>0</v>
      </c>
      <c r="V62" s="64">
        <f t="shared" si="17"/>
        <v>0</v>
      </c>
      <c r="W62" s="64">
        <f t="shared" si="17"/>
        <v>0</v>
      </c>
      <c r="X62" s="64">
        <f t="shared" si="17"/>
        <v>0</v>
      </c>
      <c r="Y62" s="64">
        <f t="shared" si="17"/>
        <v>0</v>
      </c>
      <c r="Z62" s="64">
        <f t="shared" si="17"/>
        <v>450000</v>
      </c>
      <c r="AA62" s="64">
        <f t="shared" si="17"/>
        <v>0</v>
      </c>
      <c r="AB62" s="64">
        <f t="shared" si="17"/>
        <v>450000</v>
      </c>
      <c r="AC62" s="64">
        <f t="shared" si="17"/>
        <v>0</v>
      </c>
    </row>
    <row r="63" spans="1:29" ht="16.5" thickBot="1">
      <c r="A63" s="50"/>
      <c r="B63" s="49"/>
      <c r="C63" s="77" t="s">
        <v>165</v>
      </c>
      <c r="D63" s="69">
        <v>605</v>
      </c>
      <c r="E63" s="70">
        <v>1</v>
      </c>
      <c r="F63" s="70">
        <v>13</v>
      </c>
      <c r="G63" s="71" t="s">
        <v>26</v>
      </c>
      <c r="H63" s="71" t="s">
        <v>12</v>
      </c>
      <c r="I63" s="71" t="s">
        <v>15</v>
      </c>
      <c r="J63" s="71" t="s">
        <v>9</v>
      </c>
      <c r="K63" s="71" t="s">
        <v>123</v>
      </c>
      <c r="L63" s="71" t="s">
        <v>55</v>
      </c>
      <c r="M63" s="69">
        <v>830</v>
      </c>
      <c r="N63" s="49"/>
      <c r="O63" s="72">
        <f t="shared" si="11"/>
        <v>150000</v>
      </c>
      <c r="P63" s="64">
        <v>50000</v>
      </c>
      <c r="Q63" s="64">
        <v>0</v>
      </c>
      <c r="R63" s="59"/>
      <c r="S63" s="52"/>
      <c r="T63" s="37"/>
      <c r="U63" s="37"/>
      <c r="V63" s="37"/>
      <c r="W63" s="37"/>
      <c r="X63" s="37"/>
      <c r="Y63" s="37"/>
      <c r="Z63" s="64">
        <v>50000</v>
      </c>
      <c r="AA63" s="64">
        <v>0</v>
      </c>
      <c r="AB63" s="64">
        <v>50000</v>
      </c>
      <c r="AC63" s="64">
        <v>0</v>
      </c>
    </row>
    <row r="64" spans="1:29" s="76" customFormat="1" ht="16.5" thickBot="1">
      <c r="A64" s="66"/>
      <c r="B64" s="67"/>
      <c r="C64" s="77" t="s">
        <v>125</v>
      </c>
      <c r="D64" s="69">
        <v>605</v>
      </c>
      <c r="E64" s="70">
        <v>1</v>
      </c>
      <c r="F64" s="70">
        <v>13</v>
      </c>
      <c r="G64" s="71" t="s">
        <v>26</v>
      </c>
      <c r="H64" s="71" t="s">
        <v>12</v>
      </c>
      <c r="I64" s="71" t="s">
        <v>15</v>
      </c>
      <c r="J64" s="71" t="s">
        <v>9</v>
      </c>
      <c r="K64" s="71" t="s">
        <v>123</v>
      </c>
      <c r="L64" s="71" t="s">
        <v>55</v>
      </c>
      <c r="M64" s="69">
        <v>850</v>
      </c>
      <c r="N64" s="67"/>
      <c r="O64" s="72">
        <f t="shared" si="11"/>
        <v>1200000</v>
      </c>
      <c r="P64" s="72">
        <v>400000</v>
      </c>
      <c r="Q64" s="72">
        <v>0</v>
      </c>
      <c r="R64" s="73"/>
      <c r="S64" s="74"/>
      <c r="T64" s="75"/>
      <c r="U64" s="75"/>
      <c r="V64" s="75"/>
      <c r="W64" s="75"/>
      <c r="X64" s="75"/>
      <c r="Y64" s="75"/>
      <c r="Z64" s="72">
        <v>400000</v>
      </c>
      <c r="AA64" s="72">
        <v>0</v>
      </c>
      <c r="AB64" s="72">
        <v>400000</v>
      </c>
      <c r="AC64" s="72">
        <v>0</v>
      </c>
    </row>
    <row r="65" spans="1:29" ht="48.75" customHeight="1" thickBot="1">
      <c r="A65" s="50"/>
      <c r="B65" s="49"/>
      <c r="C65" s="60" t="s">
        <v>126</v>
      </c>
      <c r="D65" s="61">
        <v>605</v>
      </c>
      <c r="E65" s="62">
        <v>1</v>
      </c>
      <c r="F65" s="62">
        <v>13</v>
      </c>
      <c r="G65" s="63" t="s">
        <v>26</v>
      </c>
      <c r="H65" s="63" t="s">
        <v>12</v>
      </c>
      <c r="I65" s="63" t="s">
        <v>15</v>
      </c>
      <c r="J65" s="63" t="s">
        <v>8</v>
      </c>
      <c r="K65" s="63" t="s">
        <v>127</v>
      </c>
      <c r="L65" s="63" t="s">
        <v>55</v>
      </c>
      <c r="M65" s="63"/>
      <c r="N65" s="49"/>
      <c r="O65" s="72">
        <f t="shared" si="11"/>
        <v>1683894.84</v>
      </c>
      <c r="P65" s="64">
        <f>P66+P68</f>
        <v>561298.28</v>
      </c>
      <c r="Q65" s="64">
        <f>Q66+Q68</f>
        <v>0</v>
      </c>
      <c r="R65" s="59"/>
      <c r="S65" s="52"/>
      <c r="T65" s="37"/>
      <c r="U65" s="37"/>
      <c r="V65" s="37"/>
      <c r="W65" s="37"/>
      <c r="X65" s="37"/>
      <c r="Y65" s="37"/>
      <c r="Z65" s="64">
        <f>Z66+Z68</f>
        <v>561298.28</v>
      </c>
      <c r="AA65" s="64">
        <f>AA66+AA68</f>
        <v>0</v>
      </c>
      <c r="AB65" s="64">
        <f>AB66+AB68</f>
        <v>561298.28</v>
      </c>
      <c r="AC65" s="64">
        <f>AC66+AC68</f>
        <v>0</v>
      </c>
    </row>
    <row r="66" spans="1:29" ht="95.25" customHeight="1" hidden="1">
      <c r="A66" s="50"/>
      <c r="B66" s="49"/>
      <c r="C66" s="60" t="s">
        <v>115</v>
      </c>
      <c r="D66" s="61">
        <v>605</v>
      </c>
      <c r="E66" s="62">
        <v>1</v>
      </c>
      <c r="F66" s="62">
        <v>13</v>
      </c>
      <c r="G66" s="63" t="s">
        <v>26</v>
      </c>
      <c r="H66" s="63" t="s">
        <v>12</v>
      </c>
      <c r="I66" s="63" t="s">
        <v>15</v>
      </c>
      <c r="J66" s="63" t="s">
        <v>8</v>
      </c>
      <c r="K66" s="63" t="s">
        <v>127</v>
      </c>
      <c r="L66" s="63" t="s">
        <v>55</v>
      </c>
      <c r="M66" s="61">
        <v>100</v>
      </c>
      <c r="N66" s="49"/>
      <c r="O66" s="72">
        <f t="shared" si="11"/>
        <v>0</v>
      </c>
      <c r="P66" s="64">
        <f>P67</f>
        <v>0</v>
      </c>
      <c r="Q66" s="64">
        <f>Q67</f>
        <v>0</v>
      </c>
      <c r="R66" s="59"/>
      <c r="S66" s="52"/>
      <c r="T66" s="37"/>
      <c r="U66" s="37"/>
      <c r="V66" s="37"/>
      <c r="W66" s="37"/>
      <c r="X66" s="37"/>
      <c r="Y66" s="37"/>
      <c r="Z66" s="64">
        <f>Z67</f>
        <v>0</v>
      </c>
      <c r="AA66" s="64">
        <f>AA67</f>
        <v>0</v>
      </c>
      <c r="AB66" s="64">
        <f>AB67</f>
        <v>0</v>
      </c>
      <c r="AC66" s="64">
        <f>AC67</f>
        <v>0</v>
      </c>
    </row>
    <row r="67" spans="1:29" s="76" customFormat="1" ht="32.25" customHeight="1" hidden="1">
      <c r="A67" s="66"/>
      <c r="B67" s="67"/>
      <c r="C67" s="77" t="s">
        <v>128</v>
      </c>
      <c r="D67" s="69">
        <v>605</v>
      </c>
      <c r="E67" s="70">
        <v>1</v>
      </c>
      <c r="F67" s="70">
        <v>13</v>
      </c>
      <c r="G67" s="71" t="s">
        <v>26</v>
      </c>
      <c r="H67" s="71" t="s">
        <v>12</v>
      </c>
      <c r="I67" s="71" t="s">
        <v>15</v>
      </c>
      <c r="J67" s="71" t="s">
        <v>8</v>
      </c>
      <c r="K67" s="71" t="s">
        <v>127</v>
      </c>
      <c r="L67" s="71" t="s">
        <v>55</v>
      </c>
      <c r="M67" s="69">
        <v>110</v>
      </c>
      <c r="N67" s="67"/>
      <c r="O67" s="72">
        <f t="shared" si="11"/>
        <v>0</v>
      </c>
      <c r="P67" s="72">
        <v>0</v>
      </c>
      <c r="Q67" s="72">
        <v>0</v>
      </c>
      <c r="R67" s="73"/>
      <c r="S67" s="74"/>
      <c r="T67" s="75"/>
      <c r="U67" s="75"/>
      <c r="V67" s="75"/>
      <c r="W67" s="75"/>
      <c r="X67" s="75"/>
      <c r="Y67" s="75"/>
      <c r="Z67" s="72">
        <v>0</v>
      </c>
      <c r="AA67" s="72">
        <v>0</v>
      </c>
      <c r="AB67" s="72">
        <v>0</v>
      </c>
      <c r="AC67" s="72">
        <v>0</v>
      </c>
    </row>
    <row r="68" spans="1:29" s="76" customFormat="1" ht="32.25" thickBot="1">
      <c r="A68" s="66"/>
      <c r="B68" s="67"/>
      <c r="C68" s="60" t="s">
        <v>119</v>
      </c>
      <c r="D68" s="61">
        <v>605</v>
      </c>
      <c r="E68" s="62">
        <v>1</v>
      </c>
      <c r="F68" s="62">
        <v>13</v>
      </c>
      <c r="G68" s="63" t="s">
        <v>26</v>
      </c>
      <c r="H68" s="63" t="s">
        <v>12</v>
      </c>
      <c r="I68" s="63" t="s">
        <v>15</v>
      </c>
      <c r="J68" s="63" t="s">
        <v>8</v>
      </c>
      <c r="K68" s="63" t="s">
        <v>127</v>
      </c>
      <c r="L68" s="63" t="s">
        <v>55</v>
      </c>
      <c r="M68" s="61">
        <v>200</v>
      </c>
      <c r="N68" s="49"/>
      <c r="O68" s="72">
        <f t="shared" si="11"/>
        <v>1683894.84</v>
      </c>
      <c r="P68" s="64">
        <f>P69</f>
        <v>561298.28</v>
      </c>
      <c r="Q68" s="64">
        <f>Q69</f>
        <v>0</v>
      </c>
      <c r="R68" s="73"/>
      <c r="S68" s="74"/>
      <c r="T68" s="75"/>
      <c r="U68" s="75"/>
      <c r="V68" s="75"/>
      <c r="W68" s="75"/>
      <c r="X68" s="75"/>
      <c r="Y68" s="75"/>
      <c r="Z68" s="64">
        <f>Z69</f>
        <v>561298.28</v>
      </c>
      <c r="AA68" s="64">
        <f>AA69</f>
        <v>0</v>
      </c>
      <c r="AB68" s="64">
        <f>AB69</f>
        <v>561298.28</v>
      </c>
      <c r="AC68" s="64">
        <f>AC69</f>
        <v>0</v>
      </c>
    </row>
    <row r="69" spans="1:29" s="76" customFormat="1" ht="48" thickBot="1">
      <c r="A69" s="66"/>
      <c r="B69" s="67"/>
      <c r="C69" s="77" t="s">
        <v>120</v>
      </c>
      <c r="D69" s="69">
        <v>605</v>
      </c>
      <c r="E69" s="70">
        <v>1</v>
      </c>
      <c r="F69" s="70">
        <v>13</v>
      </c>
      <c r="G69" s="71" t="s">
        <v>26</v>
      </c>
      <c r="H69" s="71" t="s">
        <v>12</v>
      </c>
      <c r="I69" s="71" t="s">
        <v>15</v>
      </c>
      <c r="J69" s="71" t="s">
        <v>8</v>
      </c>
      <c r="K69" s="71" t="s">
        <v>127</v>
      </c>
      <c r="L69" s="71" t="s">
        <v>55</v>
      </c>
      <c r="M69" s="69">
        <v>240</v>
      </c>
      <c r="N69" s="67"/>
      <c r="O69" s="72">
        <f t="shared" si="11"/>
        <v>1683894.84</v>
      </c>
      <c r="P69" s="72">
        <v>561298.28</v>
      </c>
      <c r="Q69" s="72">
        <v>0</v>
      </c>
      <c r="R69" s="73"/>
      <c r="S69" s="74"/>
      <c r="T69" s="75"/>
      <c r="U69" s="75"/>
      <c r="V69" s="75"/>
      <c r="W69" s="75"/>
      <c r="X69" s="75"/>
      <c r="Y69" s="75"/>
      <c r="Z69" s="72">
        <v>561298.28</v>
      </c>
      <c r="AA69" s="72">
        <v>0</v>
      </c>
      <c r="AB69" s="72">
        <v>561298.28</v>
      </c>
      <c r="AC69" s="72">
        <v>0</v>
      </c>
    </row>
    <row r="70" spans="1:29" ht="48" customHeight="1" thickBot="1">
      <c r="A70" s="50"/>
      <c r="B70" s="49"/>
      <c r="C70" s="60" t="s">
        <v>126</v>
      </c>
      <c r="D70" s="61">
        <v>605</v>
      </c>
      <c r="E70" s="62">
        <v>1</v>
      </c>
      <c r="F70" s="62">
        <v>13</v>
      </c>
      <c r="G70" s="63" t="s">
        <v>26</v>
      </c>
      <c r="H70" s="63" t="s">
        <v>12</v>
      </c>
      <c r="I70" s="63" t="s">
        <v>15</v>
      </c>
      <c r="J70" s="63" t="s">
        <v>9</v>
      </c>
      <c r="K70" s="63" t="s">
        <v>127</v>
      </c>
      <c r="L70" s="63" t="s">
        <v>55</v>
      </c>
      <c r="M70" s="63"/>
      <c r="N70" s="49"/>
      <c r="O70" s="72">
        <f t="shared" si="11"/>
        <v>36840000</v>
      </c>
      <c r="P70" s="64">
        <f>P71+P73+P75</f>
        <v>12280000</v>
      </c>
      <c r="Q70" s="64">
        <f>Q71+Q73+Q75</f>
        <v>0</v>
      </c>
      <c r="R70" s="59"/>
      <c r="S70" s="52"/>
      <c r="T70" s="37"/>
      <c r="U70" s="37"/>
      <c r="V70" s="37"/>
      <c r="W70" s="37"/>
      <c r="X70" s="37"/>
      <c r="Y70" s="37"/>
      <c r="Z70" s="64">
        <f>Z71+Z73+Z75</f>
        <v>12280000</v>
      </c>
      <c r="AA70" s="64">
        <f>AA71+AA73+AA75</f>
        <v>0</v>
      </c>
      <c r="AB70" s="64">
        <f>AB71+AB73+AB75</f>
        <v>12280000</v>
      </c>
      <c r="AC70" s="64">
        <f>AC71+AC73+AC75</f>
        <v>0</v>
      </c>
    </row>
    <row r="71" spans="1:29" ht="95.25" thickBot="1">
      <c r="A71" s="50"/>
      <c r="B71" s="49"/>
      <c r="C71" s="60" t="s">
        <v>115</v>
      </c>
      <c r="D71" s="61">
        <v>605</v>
      </c>
      <c r="E71" s="62">
        <v>1</v>
      </c>
      <c r="F71" s="62">
        <v>13</v>
      </c>
      <c r="G71" s="63" t="s">
        <v>26</v>
      </c>
      <c r="H71" s="63" t="s">
        <v>12</v>
      </c>
      <c r="I71" s="63" t="s">
        <v>15</v>
      </c>
      <c r="J71" s="63" t="s">
        <v>9</v>
      </c>
      <c r="K71" s="63" t="s">
        <v>127</v>
      </c>
      <c r="L71" s="63" t="s">
        <v>55</v>
      </c>
      <c r="M71" s="61">
        <v>100</v>
      </c>
      <c r="N71" s="49"/>
      <c r="O71" s="72">
        <f t="shared" si="11"/>
        <v>16500000</v>
      </c>
      <c r="P71" s="64">
        <f>P72</f>
        <v>5500000</v>
      </c>
      <c r="Q71" s="64">
        <f>Q72</f>
        <v>0</v>
      </c>
      <c r="R71" s="59"/>
      <c r="S71" s="52"/>
      <c r="T71" s="37"/>
      <c r="U71" s="37"/>
      <c r="V71" s="37"/>
      <c r="W71" s="37"/>
      <c r="X71" s="37"/>
      <c r="Y71" s="37"/>
      <c r="Z71" s="64">
        <f>Z72</f>
        <v>5500000</v>
      </c>
      <c r="AA71" s="64">
        <f>AA72</f>
        <v>0</v>
      </c>
      <c r="AB71" s="64">
        <f>AB72</f>
        <v>5500000</v>
      </c>
      <c r="AC71" s="64">
        <f>AC72</f>
        <v>0</v>
      </c>
    </row>
    <row r="72" spans="1:29" ht="32.25" thickBot="1">
      <c r="A72" s="50"/>
      <c r="B72" s="49"/>
      <c r="C72" s="77" t="s">
        <v>128</v>
      </c>
      <c r="D72" s="69">
        <v>605</v>
      </c>
      <c r="E72" s="70">
        <v>1</v>
      </c>
      <c r="F72" s="70">
        <v>13</v>
      </c>
      <c r="G72" s="71" t="s">
        <v>26</v>
      </c>
      <c r="H72" s="71" t="s">
        <v>12</v>
      </c>
      <c r="I72" s="71" t="s">
        <v>15</v>
      </c>
      <c r="J72" s="71" t="s">
        <v>9</v>
      </c>
      <c r="K72" s="71" t="s">
        <v>127</v>
      </c>
      <c r="L72" s="71" t="s">
        <v>55</v>
      </c>
      <c r="M72" s="69">
        <v>110</v>
      </c>
      <c r="N72" s="49"/>
      <c r="O72" s="72">
        <f t="shared" si="11"/>
        <v>16500000</v>
      </c>
      <c r="P72" s="72">
        <v>5500000</v>
      </c>
      <c r="Q72" s="72">
        <v>0</v>
      </c>
      <c r="R72" s="59"/>
      <c r="S72" s="52"/>
      <c r="T72" s="37"/>
      <c r="U72" s="37"/>
      <c r="V72" s="37"/>
      <c r="W72" s="37"/>
      <c r="X72" s="37"/>
      <c r="Y72" s="37"/>
      <c r="Z72" s="72">
        <v>5500000</v>
      </c>
      <c r="AA72" s="72">
        <v>0</v>
      </c>
      <c r="AB72" s="72">
        <v>5500000</v>
      </c>
      <c r="AC72" s="72">
        <v>0</v>
      </c>
    </row>
    <row r="73" spans="1:29" ht="32.25" thickBot="1">
      <c r="A73" s="50"/>
      <c r="B73" s="49"/>
      <c r="C73" s="60" t="s">
        <v>119</v>
      </c>
      <c r="D73" s="61">
        <v>605</v>
      </c>
      <c r="E73" s="62">
        <v>1</v>
      </c>
      <c r="F73" s="62">
        <v>13</v>
      </c>
      <c r="G73" s="63" t="s">
        <v>26</v>
      </c>
      <c r="H73" s="63" t="s">
        <v>12</v>
      </c>
      <c r="I73" s="63" t="s">
        <v>15</v>
      </c>
      <c r="J73" s="63" t="s">
        <v>9</v>
      </c>
      <c r="K73" s="63" t="s">
        <v>127</v>
      </c>
      <c r="L73" s="63" t="s">
        <v>55</v>
      </c>
      <c r="M73" s="61">
        <v>200</v>
      </c>
      <c r="N73" s="49"/>
      <c r="O73" s="72">
        <f t="shared" si="11"/>
        <v>20100000</v>
      </c>
      <c r="P73" s="64">
        <f>P74</f>
        <v>6700000</v>
      </c>
      <c r="Q73" s="64">
        <f>Q74</f>
        <v>0</v>
      </c>
      <c r="R73" s="59"/>
      <c r="S73" s="52"/>
      <c r="T73" s="37"/>
      <c r="U73" s="37"/>
      <c r="V73" s="37"/>
      <c r="W73" s="37"/>
      <c r="X73" s="37"/>
      <c r="Y73" s="37"/>
      <c r="Z73" s="64">
        <f>Z74</f>
        <v>6700000</v>
      </c>
      <c r="AA73" s="64">
        <f>AA74</f>
        <v>0</v>
      </c>
      <c r="AB73" s="64">
        <f>AB74</f>
        <v>6700000</v>
      </c>
      <c r="AC73" s="64">
        <f>AC74</f>
        <v>0</v>
      </c>
    </row>
    <row r="74" spans="1:29" s="76" customFormat="1" ht="48" thickBot="1">
      <c r="A74" s="66"/>
      <c r="B74" s="67"/>
      <c r="C74" s="77" t="s">
        <v>120</v>
      </c>
      <c r="D74" s="69">
        <v>605</v>
      </c>
      <c r="E74" s="70">
        <v>1</v>
      </c>
      <c r="F74" s="70">
        <v>13</v>
      </c>
      <c r="G74" s="71" t="s">
        <v>26</v>
      </c>
      <c r="H74" s="71" t="s">
        <v>12</v>
      </c>
      <c r="I74" s="71" t="s">
        <v>15</v>
      </c>
      <c r="J74" s="71" t="s">
        <v>9</v>
      </c>
      <c r="K74" s="71" t="s">
        <v>127</v>
      </c>
      <c r="L74" s="71" t="s">
        <v>55</v>
      </c>
      <c r="M74" s="69">
        <v>240</v>
      </c>
      <c r="N74" s="67"/>
      <c r="O74" s="72">
        <f t="shared" si="11"/>
        <v>20100000</v>
      </c>
      <c r="P74" s="72">
        <v>6700000</v>
      </c>
      <c r="Q74" s="72">
        <v>0</v>
      </c>
      <c r="R74" s="73"/>
      <c r="S74" s="74"/>
      <c r="T74" s="75"/>
      <c r="U74" s="75"/>
      <c r="V74" s="75"/>
      <c r="W74" s="75"/>
      <c r="X74" s="75"/>
      <c r="Y74" s="75"/>
      <c r="Z74" s="72">
        <v>6700000</v>
      </c>
      <c r="AA74" s="72">
        <v>0</v>
      </c>
      <c r="AB74" s="72">
        <v>6700000</v>
      </c>
      <c r="AC74" s="72">
        <v>0</v>
      </c>
    </row>
    <row r="75" spans="1:29" ht="16.5" thickBot="1">
      <c r="A75" s="50"/>
      <c r="B75" s="49"/>
      <c r="C75" s="60" t="s">
        <v>129</v>
      </c>
      <c r="D75" s="61">
        <v>605</v>
      </c>
      <c r="E75" s="62">
        <v>1</v>
      </c>
      <c r="F75" s="62">
        <v>13</v>
      </c>
      <c r="G75" s="63" t="s">
        <v>26</v>
      </c>
      <c r="H75" s="63" t="s">
        <v>12</v>
      </c>
      <c r="I75" s="63" t="s">
        <v>15</v>
      </c>
      <c r="J75" s="63" t="s">
        <v>9</v>
      </c>
      <c r="K75" s="63" t="s">
        <v>127</v>
      </c>
      <c r="L75" s="63" t="s">
        <v>55</v>
      </c>
      <c r="M75" s="61">
        <v>800</v>
      </c>
      <c r="N75" s="49"/>
      <c r="O75" s="72">
        <f t="shared" si="11"/>
        <v>240000</v>
      </c>
      <c r="P75" s="64">
        <f>P77+P76</f>
        <v>80000</v>
      </c>
      <c r="Q75" s="64">
        <f aca="true" t="shared" si="18" ref="Q75:AC75">Q77+Q76</f>
        <v>0</v>
      </c>
      <c r="R75" s="64">
        <f t="shared" si="18"/>
        <v>0</v>
      </c>
      <c r="S75" s="64">
        <f t="shared" si="18"/>
        <v>0</v>
      </c>
      <c r="T75" s="64">
        <f t="shared" si="18"/>
        <v>0</v>
      </c>
      <c r="U75" s="64">
        <f t="shared" si="18"/>
        <v>0</v>
      </c>
      <c r="V75" s="64">
        <f t="shared" si="18"/>
        <v>0</v>
      </c>
      <c r="W75" s="64">
        <f t="shared" si="18"/>
        <v>0</v>
      </c>
      <c r="X75" s="64">
        <f t="shared" si="18"/>
        <v>0</v>
      </c>
      <c r="Y75" s="64">
        <f t="shared" si="18"/>
        <v>0</v>
      </c>
      <c r="Z75" s="64">
        <f t="shared" si="18"/>
        <v>80000</v>
      </c>
      <c r="AA75" s="64">
        <f t="shared" si="18"/>
        <v>0</v>
      </c>
      <c r="AB75" s="64">
        <f t="shared" si="18"/>
        <v>80000</v>
      </c>
      <c r="AC75" s="64">
        <f t="shared" si="18"/>
        <v>0</v>
      </c>
    </row>
    <row r="76" spans="1:29" ht="16.5" hidden="1" thickBot="1">
      <c r="A76" s="50"/>
      <c r="B76" s="49"/>
      <c r="C76" s="77" t="s">
        <v>165</v>
      </c>
      <c r="D76" s="69">
        <v>605</v>
      </c>
      <c r="E76" s="70">
        <v>1</v>
      </c>
      <c r="F76" s="70">
        <v>13</v>
      </c>
      <c r="G76" s="71" t="s">
        <v>26</v>
      </c>
      <c r="H76" s="71" t="s">
        <v>12</v>
      </c>
      <c r="I76" s="71" t="s">
        <v>15</v>
      </c>
      <c r="J76" s="71" t="s">
        <v>9</v>
      </c>
      <c r="K76" s="71" t="s">
        <v>127</v>
      </c>
      <c r="L76" s="71" t="s">
        <v>55</v>
      </c>
      <c r="M76" s="69">
        <v>830</v>
      </c>
      <c r="N76" s="49"/>
      <c r="O76" s="72">
        <f>P76+Q76+Z76+AA76+AB76+AC76</f>
        <v>0</v>
      </c>
      <c r="P76" s="64">
        <v>0</v>
      </c>
      <c r="Q76" s="64">
        <v>0</v>
      </c>
      <c r="R76" s="59"/>
      <c r="S76" s="52"/>
      <c r="T76" s="37"/>
      <c r="U76" s="37"/>
      <c r="V76" s="37"/>
      <c r="W76" s="37"/>
      <c r="X76" s="37"/>
      <c r="Y76" s="37"/>
      <c r="Z76" s="64">
        <v>0</v>
      </c>
      <c r="AA76" s="64">
        <v>0</v>
      </c>
      <c r="AB76" s="64">
        <v>0</v>
      </c>
      <c r="AC76" s="64">
        <v>0</v>
      </c>
    </row>
    <row r="77" spans="1:29" s="76" customFormat="1" ht="16.5" thickBot="1">
      <c r="A77" s="66"/>
      <c r="B77" s="67"/>
      <c r="C77" s="77" t="s">
        <v>125</v>
      </c>
      <c r="D77" s="69">
        <v>605</v>
      </c>
      <c r="E77" s="70">
        <v>1</v>
      </c>
      <c r="F77" s="70">
        <v>13</v>
      </c>
      <c r="G77" s="71" t="s">
        <v>26</v>
      </c>
      <c r="H77" s="71" t="s">
        <v>12</v>
      </c>
      <c r="I77" s="71" t="s">
        <v>15</v>
      </c>
      <c r="J77" s="71" t="s">
        <v>9</v>
      </c>
      <c r="K77" s="71" t="s">
        <v>127</v>
      </c>
      <c r="L77" s="71" t="s">
        <v>55</v>
      </c>
      <c r="M77" s="69">
        <v>850</v>
      </c>
      <c r="N77" s="67"/>
      <c r="O77" s="72">
        <f t="shared" si="11"/>
        <v>240000</v>
      </c>
      <c r="P77" s="72">
        <v>80000</v>
      </c>
      <c r="Q77" s="72">
        <v>0</v>
      </c>
      <c r="R77" s="73"/>
      <c r="S77" s="74"/>
      <c r="T77" s="75"/>
      <c r="U77" s="75"/>
      <c r="V77" s="75"/>
      <c r="W77" s="75"/>
      <c r="X77" s="75"/>
      <c r="Y77" s="75"/>
      <c r="Z77" s="72">
        <v>80000</v>
      </c>
      <c r="AA77" s="72">
        <v>0</v>
      </c>
      <c r="AB77" s="72">
        <v>80000</v>
      </c>
      <c r="AC77" s="72">
        <v>0</v>
      </c>
    </row>
    <row r="78" spans="1:29" ht="16.5" thickBot="1">
      <c r="A78" s="50"/>
      <c r="B78" s="49"/>
      <c r="C78" s="60" t="s">
        <v>130</v>
      </c>
      <c r="D78" s="61">
        <v>605</v>
      </c>
      <c r="E78" s="62">
        <v>1</v>
      </c>
      <c r="F78" s="62">
        <v>13</v>
      </c>
      <c r="G78" s="63" t="s">
        <v>26</v>
      </c>
      <c r="H78" s="63" t="s">
        <v>12</v>
      </c>
      <c r="I78" s="63" t="s">
        <v>15</v>
      </c>
      <c r="J78" s="63" t="s">
        <v>9</v>
      </c>
      <c r="K78" s="63" t="s">
        <v>131</v>
      </c>
      <c r="L78" s="63" t="s">
        <v>55</v>
      </c>
      <c r="M78" s="61"/>
      <c r="N78" s="49"/>
      <c r="O78" s="72">
        <f t="shared" si="11"/>
        <v>15000</v>
      </c>
      <c r="P78" s="64">
        <f>P79</f>
        <v>5000</v>
      </c>
      <c r="Q78" s="64">
        <f>Q79</f>
        <v>0</v>
      </c>
      <c r="R78" s="59"/>
      <c r="S78" s="52"/>
      <c r="T78" s="37"/>
      <c r="U78" s="37"/>
      <c r="V78" s="37"/>
      <c r="W78" s="37"/>
      <c r="X78" s="37"/>
      <c r="Y78" s="37"/>
      <c r="Z78" s="64">
        <f aca="true" t="shared" si="19" ref="Z78:AC79">Z79</f>
        <v>5000</v>
      </c>
      <c r="AA78" s="64">
        <f t="shared" si="19"/>
        <v>0</v>
      </c>
      <c r="AB78" s="64">
        <f t="shared" si="19"/>
        <v>5000</v>
      </c>
      <c r="AC78" s="64">
        <f t="shared" si="19"/>
        <v>0</v>
      </c>
    </row>
    <row r="79" spans="1:29" ht="32.25" thickBot="1">
      <c r="A79" s="50"/>
      <c r="B79" s="49"/>
      <c r="C79" s="60" t="s">
        <v>119</v>
      </c>
      <c r="D79" s="61">
        <v>605</v>
      </c>
      <c r="E79" s="62">
        <v>1</v>
      </c>
      <c r="F79" s="62">
        <v>13</v>
      </c>
      <c r="G79" s="63" t="s">
        <v>26</v>
      </c>
      <c r="H79" s="63" t="s">
        <v>12</v>
      </c>
      <c r="I79" s="63" t="s">
        <v>15</v>
      </c>
      <c r="J79" s="63" t="s">
        <v>9</v>
      </c>
      <c r="K79" s="63" t="s">
        <v>131</v>
      </c>
      <c r="L79" s="63" t="s">
        <v>55</v>
      </c>
      <c r="M79" s="61">
        <v>200</v>
      </c>
      <c r="N79" s="49"/>
      <c r="O79" s="72">
        <f t="shared" si="11"/>
        <v>15000</v>
      </c>
      <c r="P79" s="64">
        <f>P80</f>
        <v>5000</v>
      </c>
      <c r="Q79" s="64">
        <f>Q80</f>
        <v>0</v>
      </c>
      <c r="R79" s="59"/>
      <c r="S79" s="52"/>
      <c r="T79" s="37"/>
      <c r="U79" s="37"/>
      <c r="V79" s="37"/>
      <c r="W79" s="37"/>
      <c r="X79" s="37"/>
      <c r="Y79" s="37"/>
      <c r="Z79" s="64">
        <f t="shared" si="19"/>
        <v>5000</v>
      </c>
      <c r="AA79" s="64">
        <f t="shared" si="19"/>
        <v>0</v>
      </c>
      <c r="AB79" s="64">
        <f t="shared" si="19"/>
        <v>5000</v>
      </c>
      <c r="AC79" s="64">
        <f t="shared" si="19"/>
        <v>0</v>
      </c>
    </row>
    <row r="80" spans="1:29" s="76" customFormat="1" ht="48" thickBot="1">
      <c r="A80" s="66"/>
      <c r="B80" s="67"/>
      <c r="C80" s="77" t="s">
        <v>120</v>
      </c>
      <c r="D80" s="69">
        <v>605</v>
      </c>
      <c r="E80" s="70">
        <v>1</v>
      </c>
      <c r="F80" s="70">
        <v>13</v>
      </c>
      <c r="G80" s="71" t="s">
        <v>26</v>
      </c>
      <c r="H80" s="71" t="s">
        <v>12</v>
      </c>
      <c r="I80" s="71" t="s">
        <v>15</v>
      </c>
      <c r="J80" s="71" t="s">
        <v>9</v>
      </c>
      <c r="K80" s="71" t="s">
        <v>131</v>
      </c>
      <c r="L80" s="71" t="s">
        <v>55</v>
      </c>
      <c r="M80" s="69">
        <v>240</v>
      </c>
      <c r="N80" s="67"/>
      <c r="O80" s="72">
        <f t="shared" si="11"/>
        <v>15000</v>
      </c>
      <c r="P80" s="72">
        <v>5000</v>
      </c>
      <c r="Q80" s="72">
        <v>0</v>
      </c>
      <c r="R80" s="73"/>
      <c r="S80" s="74"/>
      <c r="T80" s="75"/>
      <c r="U80" s="75"/>
      <c r="V80" s="75"/>
      <c r="W80" s="75"/>
      <c r="X80" s="75"/>
      <c r="Y80" s="75"/>
      <c r="Z80" s="72">
        <v>5000</v>
      </c>
      <c r="AA80" s="72">
        <v>0</v>
      </c>
      <c r="AB80" s="72">
        <v>5000</v>
      </c>
      <c r="AC80" s="72">
        <v>0</v>
      </c>
    </row>
    <row r="81" spans="1:29" ht="53.25" customHeight="1" thickBot="1">
      <c r="A81" s="50"/>
      <c r="B81" s="49"/>
      <c r="C81" s="60" t="s">
        <v>216</v>
      </c>
      <c r="D81" s="61">
        <v>605</v>
      </c>
      <c r="E81" s="62">
        <v>1</v>
      </c>
      <c r="F81" s="62">
        <v>13</v>
      </c>
      <c r="G81" s="63" t="s">
        <v>26</v>
      </c>
      <c r="H81" s="63" t="s">
        <v>12</v>
      </c>
      <c r="I81" s="63" t="s">
        <v>15</v>
      </c>
      <c r="J81" s="63" t="s">
        <v>9</v>
      </c>
      <c r="K81" s="63" t="s">
        <v>217</v>
      </c>
      <c r="L81" s="63" t="s">
        <v>55</v>
      </c>
      <c r="M81" s="63"/>
      <c r="N81" s="49"/>
      <c r="O81" s="72">
        <f t="shared" si="11"/>
        <v>30000</v>
      </c>
      <c r="P81" s="64">
        <f aca="true" t="shared" si="20" ref="P81:AC84">P82</f>
        <v>10000</v>
      </c>
      <c r="Q81" s="64">
        <f t="shared" si="20"/>
        <v>0</v>
      </c>
      <c r="R81" s="78">
        <f t="shared" si="20"/>
        <v>0</v>
      </c>
      <c r="S81" s="78">
        <f t="shared" si="20"/>
        <v>0</v>
      </c>
      <c r="T81" s="78">
        <f t="shared" si="20"/>
        <v>0</v>
      </c>
      <c r="U81" s="78">
        <f t="shared" si="20"/>
        <v>0</v>
      </c>
      <c r="V81" s="78">
        <f t="shared" si="20"/>
        <v>0</v>
      </c>
      <c r="W81" s="78">
        <f t="shared" si="20"/>
        <v>0</v>
      </c>
      <c r="X81" s="78">
        <f t="shared" si="20"/>
        <v>0</v>
      </c>
      <c r="Y81" s="78">
        <f t="shared" si="20"/>
        <v>0</v>
      </c>
      <c r="Z81" s="64">
        <f t="shared" si="20"/>
        <v>10000</v>
      </c>
      <c r="AA81" s="64">
        <f t="shared" si="20"/>
        <v>0</v>
      </c>
      <c r="AB81" s="64">
        <f t="shared" si="20"/>
        <v>10000</v>
      </c>
      <c r="AC81" s="64">
        <f t="shared" si="20"/>
        <v>0</v>
      </c>
    </row>
    <row r="82" spans="1:29" ht="33.75" customHeight="1" thickBot="1">
      <c r="A82" s="50"/>
      <c r="B82" s="49"/>
      <c r="C82" s="60" t="s">
        <v>119</v>
      </c>
      <c r="D82" s="61">
        <v>605</v>
      </c>
      <c r="E82" s="62">
        <v>1</v>
      </c>
      <c r="F82" s="62">
        <v>13</v>
      </c>
      <c r="G82" s="63" t="s">
        <v>26</v>
      </c>
      <c r="H82" s="63" t="s">
        <v>12</v>
      </c>
      <c r="I82" s="63" t="s">
        <v>15</v>
      </c>
      <c r="J82" s="63" t="s">
        <v>9</v>
      </c>
      <c r="K82" s="63" t="s">
        <v>217</v>
      </c>
      <c r="L82" s="63" t="s">
        <v>55</v>
      </c>
      <c r="M82" s="63" t="s">
        <v>124</v>
      </c>
      <c r="N82" s="49"/>
      <c r="O82" s="72">
        <f t="shared" si="11"/>
        <v>30000</v>
      </c>
      <c r="P82" s="64">
        <f t="shared" si="20"/>
        <v>10000</v>
      </c>
      <c r="Q82" s="64">
        <f t="shared" si="20"/>
        <v>0</v>
      </c>
      <c r="R82" s="59"/>
      <c r="S82" s="52"/>
      <c r="T82" s="37"/>
      <c r="U82" s="37"/>
      <c r="V82" s="37"/>
      <c r="W82" s="37"/>
      <c r="X82" s="37"/>
      <c r="Y82" s="37"/>
      <c r="Z82" s="64">
        <f t="shared" si="20"/>
        <v>10000</v>
      </c>
      <c r="AA82" s="64">
        <f t="shared" si="20"/>
        <v>0</v>
      </c>
      <c r="AB82" s="64">
        <f t="shared" si="20"/>
        <v>10000</v>
      </c>
      <c r="AC82" s="64">
        <f t="shared" si="20"/>
        <v>0</v>
      </c>
    </row>
    <row r="83" spans="1:29" ht="48" customHeight="1" thickBot="1">
      <c r="A83" s="50"/>
      <c r="B83" s="49"/>
      <c r="C83" s="77" t="s">
        <v>120</v>
      </c>
      <c r="D83" s="61">
        <v>605</v>
      </c>
      <c r="E83" s="62">
        <v>1</v>
      </c>
      <c r="F83" s="62">
        <v>13</v>
      </c>
      <c r="G83" s="63" t="s">
        <v>26</v>
      </c>
      <c r="H83" s="63" t="s">
        <v>12</v>
      </c>
      <c r="I83" s="63" t="s">
        <v>15</v>
      </c>
      <c r="J83" s="63" t="s">
        <v>9</v>
      </c>
      <c r="K83" s="63" t="s">
        <v>217</v>
      </c>
      <c r="L83" s="63" t="s">
        <v>55</v>
      </c>
      <c r="M83" s="63" t="s">
        <v>104</v>
      </c>
      <c r="N83" s="49"/>
      <c r="O83" s="72">
        <f t="shared" si="11"/>
        <v>30000</v>
      </c>
      <c r="P83" s="64">
        <v>10000</v>
      </c>
      <c r="Q83" s="64">
        <f t="shared" si="20"/>
        <v>0</v>
      </c>
      <c r="R83" s="78">
        <f aca="true" t="shared" si="21" ref="R83:Y83">R85</f>
        <v>0</v>
      </c>
      <c r="S83" s="78">
        <f t="shared" si="21"/>
        <v>0</v>
      </c>
      <c r="T83" s="78">
        <f t="shared" si="21"/>
        <v>0</v>
      </c>
      <c r="U83" s="78">
        <f t="shared" si="21"/>
        <v>0</v>
      </c>
      <c r="V83" s="78">
        <f t="shared" si="21"/>
        <v>0</v>
      </c>
      <c r="W83" s="78">
        <f t="shared" si="21"/>
        <v>0</v>
      </c>
      <c r="X83" s="78">
        <f t="shared" si="21"/>
        <v>0</v>
      </c>
      <c r="Y83" s="78">
        <f t="shared" si="21"/>
        <v>0</v>
      </c>
      <c r="Z83" s="64">
        <v>10000</v>
      </c>
      <c r="AA83" s="64">
        <f t="shared" si="20"/>
        <v>0</v>
      </c>
      <c r="AB83" s="64">
        <v>10000</v>
      </c>
      <c r="AC83" s="64">
        <f t="shared" si="20"/>
        <v>0</v>
      </c>
    </row>
    <row r="84" spans="1:29" ht="32.25" customHeight="1" hidden="1">
      <c r="A84" s="50"/>
      <c r="B84" s="49"/>
      <c r="C84" s="65" t="s">
        <v>119</v>
      </c>
      <c r="D84" s="61">
        <v>612</v>
      </c>
      <c r="E84" s="62">
        <v>1</v>
      </c>
      <c r="F84" s="62">
        <v>13</v>
      </c>
      <c r="G84" s="63" t="s">
        <v>62</v>
      </c>
      <c r="H84" s="63" t="s">
        <v>11</v>
      </c>
      <c r="I84" s="63" t="s">
        <v>15</v>
      </c>
      <c r="J84" s="63" t="s">
        <v>9</v>
      </c>
      <c r="K84" s="63" t="s">
        <v>123</v>
      </c>
      <c r="L84" s="63" t="s">
        <v>55</v>
      </c>
      <c r="M84" s="61">
        <v>200</v>
      </c>
      <c r="N84" s="49"/>
      <c r="O84" s="72">
        <f t="shared" si="11"/>
        <v>0</v>
      </c>
      <c r="P84" s="64">
        <f t="shared" si="20"/>
        <v>0</v>
      </c>
      <c r="Q84" s="64">
        <f t="shared" si="20"/>
        <v>0</v>
      </c>
      <c r="R84" s="79"/>
      <c r="S84" s="79"/>
      <c r="T84" s="79"/>
      <c r="U84" s="79"/>
      <c r="V84" s="79"/>
      <c r="W84" s="79"/>
      <c r="X84" s="79"/>
      <c r="Y84" s="79"/>
      <c r="Z84" s="64">
        <f t="shared" si="20"/>
        <v>0</v>
      </c>
      <c r="AA84" s="64">
        <f t="shared" si="20"/>
        <v>0</v>
      </c>
      <c r="AB84" s="64">
        <f t="shared" si="20"/>
        <v>0</v>
      </c>
      <c r="AC84" s="64">
        <f t="shared" si="20"/>
        <v>0</v>
      </c>
    </row>
    <row r="85" spans="1:29" ht="98.25" customHeight="1" hidden="1">
      <c r="A85" s="50"/>
      <c r="B85" s="49"/>
      <c r="C85" s="68" t="s">
        <v>120</v>
      </c>
      <c r="D85" s="69">
        <v>612</v>
      </c>
      <c r="E85" s="70">
        <v>1</v>
      </c>
      <c r="F85" s="70">
        <v>13</v>
      </c>
      <c r="G85" s="71" t="s">
        <v>62</v>
      </c>
      <c r="H85" s="71" t="s">
        <v>11</v>
      </c>
      <c r="I85" s="71" t="s">
        <v>15</v>
      </c>
      <c r="J85" s="71" t="s">
        <v>9</v>
      </c>
      <c r="K85" s="71" t="s">
        <v>123</v>
      </c>
      <c r="L85" s="71" t="s">
        <v>55</v>
      </c>
      <c r="M85" s="69">
        <v>240</v>
      </c>
      <c r="N85" s="67"/>
      <c r="O85" s="72">
        <f t="shared" si="11"/>
        <v>0</v>
      </c>
      <c r="P85" s="72">
        <v>0</v>
      </c>
      <c r="Q85" s="72">
        <v>0</v>
      </c>
      <c r="R85" s="59"/>
      <c r="S85" s="52"/>
      <c r="T85" s="37"/>
      <c r="U85" s="37"/>
      <c r="V85" s="37"/>
      <c r="W85" s="37"/>
      <c r="X85" s="37"/>
      <c r="Y85" s="37"/>
      <c r="Z85" s="72">
        <v>0</v>
      </c>
      <c r="AA85" s="72">
        <v>0</v>
      </c>
      <c r="AB85" s="72">
        <v>0</v>
      </c>
      <c r="AC85" s="72">
        <v>0</v>
      </c>
    </row>
    <row r="86" spans="1:29" ht="23.25" customHeight="1" thickBot="1">
      <c r="A86" s="50"/>
      <c r="B86" s="49"/>
      <c r="C86" s="60" t="s">
        <v>39</v>
      </c>
      <c r="D86" s="61">
        <v>605</v>
      </c>
      <c r="E86" s="62">
        <v>2</v>
      </c>
      <c r="F86" s="62">
        <v>0</v>
      </c>
      <c r="G86" s="63"/>
      <c r="H86" s="63"/>
      <c r="I86" s="63"/>
      <c r="J86" s="63"/>
      <c r="K86" s="63"/>
      <c r="L86" s="63"/>
      <c r="M86" s="61"/>
      <c r="N86" s="49"/>
      <c r="O86" s="72">
        <f t="shared" si="11"/>
        <v>2544788</v>
      </c>
      <c r="P86" s="64">
        <f aca="true" t="shared" si="22" ref="P86:Q90">P87</f>
        <v>406397</v>
      </c>
      <c r="Q86" s="64">
        <f t="shared" si="22"/>
        <v>406397</v>
      </c>
      <c r="R86" s="78">
        <f aca="true" t="shared" si="23" ref="R86:Y86">R88</f>
        <v>0</v>
      </c>
      <c r="S86" s="78">
        <f t="shared" si="23"/>
        <v>0</v>
      </c>
      <c r="T86" s="78">
        <f t="shared" si="23"/>
        <v>0</v>
      </c>
      <c r="U86" s="78">
        <f t="shared" si="23"/>
        <v>0</v>
      </c>
      <c r="V86" s="78">
        <f t="shared" si="23"/>
        <v>0</v>
      </c>
      <c r="W86" s="78">
        <f t="shared" si="23"/>
        <v>0</v>
      </c>
      <c r="X86" s="78">
        <f t="shared" si="23"/>
        <v>0</v>
      </c>
      <c r="Y86" s="78">
        <f t="shared" si="23"/>
        <v>0</v>
      </c>
      <c r="Z86" s="64">
        <f aca="true" t="shared" si="24" ref="Z86:AC90">Z87</f>
        <v>425255</v>
      </c>
      <c r="AA86" s="64">
        <f t="shared" si="24"/>
        <v>425255</v>
      </c>
      <c r="AB86" s="64">
        <f t="shared" si="24"/>
        <v>440742</v>
      </c>
      <c r="AC86" s="64">
        <f t="shared" si="24"/>
        <v>440742</v>
      </c>
    </row>
    <row r="87" spans="1:29" ht="22.5" customHeight="1" thickBot="1">
      <c r="A87" s="50"/>
      <c r="B87" s="49"/>
      <c r="C87" s="60" t="s">
        <v>24</v>
      </c>
      <c r="D87" s="61">
        <v>605</v>
      </c>
      <c r="E87" s="62">
        <v>2</v>
      </c>
      <c r="F87" s="62">
        <v>3</v>
      </c>
      <c r="G87" s="63"/>
      <c r="H87" s="63"/>
      <c r="I87" s="63"/>
      <c r="J87" s="63"/>
      <c r="K87" s="63"/>
      <c r="L87" s="63"/>
      <c r="M87" s="61"/>
      <c r="N87" s="49"/>
      <c r="O87" s="72">
        <f t="shared" si="11"/>
        <v>2544788</v>
      </c>
      <c r="P87" s="64">
        <f t="shared" si="22"/>
        <v>406397</v>
      </c>
      <c r="Q87" s="64">
        <f t="shared" si="22"/>
        <v>406397</v>
      </c>
      <c r="R87" s="79"/>
      <c r="S87" s="79"/>
      <c r="T87" s="79"/>
      <c r="U87" s="79"/>
      <c r="V87" s="79"/>
      <c r="W87" s="79"/>
      <c r="X87" s="79"/>
      <c r="Y87" s="79"/>
      <c r="Z87" s="64">
        <f t="shared" si="24"/>
        <v>425255</v>
      </c>
      <c r="AA87" s="64">
        <f t="shared" si="24"/>
        <v>425255</v>
      </c>
      <c r="AB87" s="64">
        <f t="shared" si="24"/>
        <v>440742</v>
      </c>
      <c r="AC87" s="64">
        <f t="shared" si="24"/>
        <v>440742</v>
      </c>
    </row>
    <row r="88" spans="1:29" ht="95.25" customHeight="1" thickBot="1">
      <c r="A88" s="50"/>
      <c r="B88" s="49"/>
      <c r="C88" s="60" t="s">
        <v>111</v>
      </c>
      <c r="D88" s="61">
        <v>605</v>
      </c>
      <c r="E88" s="62">
        <v>2</v>
      </c>
      <c r="F88" s="62">
        <v>3</v>
      </c>
      <c r="G88" s="63" t="s">
        <v>26</v>
      </c>
      <c r="H88" s="63" t="s">
        <v>55</v>
      </c>
      <c r="I88" s="63" t="s">
        <v>38</v>
      </c>
      <c r="J88" s="63" t="s">
        <v>55</v>
      </c>
      <c r="K88" s="63" t="s">
        <v>112</v>
      </c>
      <c r="L88" s="63" t="s">
        <v>55</v>
      </c>
      <c r="M88" s="63"/>
      <c r="N88" s="49"/>
      <c r="O88" s="72">
        <f t="shared" si="11"/>
        <v>2544788</v>
      </c>
      <c r="P88" s="64">
        <f t="shared" si="22"/>
        <v>406397</v>
      </c>
      <c r="Q88" s="64">
        <f t="shared" si="22"/>
        <v>406397</v>
      </c>
      <c r="R88" s="59"/>
      <c r="S88" s="52"/>
      <c r="T88" s="37"/>
      <c r="U88" s="37"/>
      <c r="V88" s="37"/>
      <c r="W88" s="37"/>
      <c r="X88" s="37"/>
      <c r="Y88" s="37"/>
      <c r="Z88" s="64">
        <f t="shared" si="24"/>
        <v>425255</v>
      </c>
      <c r="AA88" s="64">
        <f t="shared" si="24"/>
        <v>425255</v>
      </c>
      <c r="AB88" s="64">
        <f t="shared" si="24"/>
        <v>440742</v>
      </c>
      <c r="AC88" s="64">
        <f t="shared" si="24"/>
        <v>440742</v>
      </c>
    </row>
    <row r="89" spans="1:29" ht="63.75" customHeight="1" thickBot="1">
      <c r="A89" s="50"/>
      <c r="B89" s="49"/>
      <c r="C89" s="60" t="s">
        <v>67</v>
      </c>
      <c r="D89" s="61">
        <v>605</v>
      </c>
      <c r="E89" s="62">
        <v>2</v>
      </c>
      <c r="F89" s="62">
        <v>3</v>
      </c>
      <c r="G89" s="63" t="s">
        <v>26</v>
      </c>
      <c r="H89" s="63" t="s">
        <v>12</v>
      </c>
      <c r="I89" s="63" t="s">
        <v>38</v>
      </c>
      <c r="J89" s="63" t="s">
        <v>55</v>
      </c>
      <c r="K89" s="63" t="s">
        <v>112</v>
      </c>
      <c r="L89" s="63" t="s">
        <v>55</v>
      </c>
      <c r="M89" s="63"/>
      <c r="N89" s="49"/>
      <c r="O89" s="72">
        <f t="shared" si="11"/>
        <v>2544788</v>
      </c>
      <c r="P89" s="64">
        <f t="shared" si="22"/>
        <v>406397</v>
      </c>
      <c r="Q89" s="64">
        <f t="shared" si="22"/>
        <v>406397</v>
      </c>
      <c r="R89" s="59"/>
      <c r="S89" s="52"/>
      <c r="T89" s="37"/>
      <c r="U89" s="37"/>
      <c r="V89" s="37"/>
      <c r="W89" s="37"/>
      <c r="X89" s="37"/>
      <c r="Y89" s="37"/>
      <c r="Z89" s="64">
        <f t="shared" si="24"/>
        <v>425255</v>
      </c>
      <c r="AA89" s="64">
        <f t="shared" si="24"/>
        <v>425255</v>
      </c>
      <c r="AB89" s="64">
        <f t="shared" si="24"/>
        <v>440742</v>
      </c>
      <c r="AC89" s="64">
        <f t="shared" si="24"/>
        <v>440742</v>
      </c>
    </row>
    <row r="90" spans="1:29" ht="33.75" customHeight="1" thickBot="1">
      <c r="A90" s="50"/>
      <c r="B90" s="49"/>
      <c r="C90" s="60" t="s">
        <v>113</v>
      </c>
      <c r="D90" s="61">
        <v>605</v>
      </c>
      <c r="E90" s="62">
        <v>2</v>
      </c>
      <c r="F90" s="62">
        <v>3</v>
      </c>
      <c r="G90" s="63" t="s">
        <v>26</v>
      </c>
      <c r="H90" s="63" t="s">
        <v>12</v>
      </c>
      <c r="I90" s="63" t="s">
        <v>15</v>
      </c>
      <c r="J90" s="63" t="s">
        <v>55</v>
      </c>
      <c r="K90" s="63" t="s">
        <v>112</v>
      </c>
      <c r="L90" s="63" t="s">
        <v>55</v>
      </c>
      <c r="M90" s="63"/>
      <c r="N90" s="49"/>
      <c r="O90" s="72">
        <f t="shared" si="11"/>
        <v>2544788</v>
      </c>
      <c r="P90" s="64">
        <f t="shared" si="22"/>
        <v>406397</v>
      </c>
      <c r="Q90" s="64">
        <f t="shared" si="22"/>
        <v>406397</v>
      </c>
      <c r="R90" s="59"/>
      <c r="S90" s="52"/>
      <c r="T90" s="37"/>
      <c r="U90" s="37"/>
      <c r="V90" s="37"/>
      <c r="W90" s="37"/>
      <c r="X90" s="37"/>
      <c r="Y90" s="37"/>
      <c r="Z90" s="64">
        <f t="shared" si="24"/>
        <v>425255</v>
      </c>
      <c r="AA90" s="64">
        <f t="shared" si="24"/>
        <v>425255</v>
      </c>
      <c r="AB90" s="64">
        <f t="shared" si="24"/>
        <v>440742</v>
      </c>
      <c r="AC90" s="64">
        <f t="shared" si="24"/>
        <v>440742</v>
      </c>
    </row>
    <row r="91" spans="1:29" ht="79.5" customHeight="1" thickBot="1">
      <c r="A91" s="50"/>
      <c r="B91" s="49"/>
      <c r="C91" s="60" t="s">
        <v>73</v>
      </c>
      <c r="D91" s="61">
        <v>605</v>
      </c>
      <c r="E91" s="62">
        <v>2</v>
      </c>
      <c r="F91" s="62">
        <v>3</v>
      </c>
      <c r="G91" s="63" t="s">
        <v>26</v>
      </c>
      <c r="H91" s="63" t="s">
        <v>12</v>
      </c>
      <c r="I91" s="63" t="s">
        <v>15</v>
      </c>
      <c r="J91" s="63" t="s">
        <v>12</v>
      </c>
      <c r="K91" s="63" t="s">
        <v>132</v>
      </c>
      <c r="L91" s="63" t="s">
        <v>9</v>
      </c>
      <c r="M91" s="63"/>
      <c r="N91" s="49"/>
      <c r="O91" s="72">
        <f t="shared" si="11"/>
        <v>2544788</v>
      </c>
      <c r="P91" s="64">
        <f>P92+P94</f>
        <v>406397</v>
      </c>
      <c r="Q91" s="64">
        <f>Q92+Q94</f>
        <v>406397</v>
      </c>
      <c r="R91" s="59"/>
      <c r="S91" s="52"/>
      <c r="T91" s="37"/>
      <c r="U91" s="37"/>
      <c r="V91" s="37"/>
      <c r="W91" s="37"/>
      <c r="X91" s="37"/>
      <c r="Y91" s="37"/>
      <c r="Z91" s="64">
        <f>Z92+Z94</f>
        <v>425255</v>
      </c>
      <c r="AA91" s="64">
        <f>AA92+AA94</f>
        <v>425255</v>
      </c>
      <c r="AB91" s="64">
        <f>AB92+AB94</f>
        <v>440742</v>
      </c>
      <c r="AC91" s="64">
        <f>AC92+AC94</f>
        <v>440742</v>
      </c>
    </row>
    <row r="92" spans="1:29" ht="95.25" customHeight="1" thickBot="1">
      <c r="A92" s="50"/>
      <c r="B92" s="49"/>
      <c r="C92" s="60" t="s">
        <v>115</v>
      </c>
      <c r="D92" s="61">
        <v>605</v>
      </c>
      <c r="E92" s="62">
        <v>2</v>
      </c>
      <c r="F92" s="62">
        <v>3</v>
      </c>
      <c r="G92" s="63" t="s">
        <v>26</v>
      </c>
      <c r="H92" s="63" t="s">
        <v>12</v>
      </c>
      <c r="I92" s="63" t="s">
        <v>15</v>
      </c>
      <c r="J92" s="63" t="s">
        <v>12</v>
      </c>
      <c r="K92" s="63" t="s">
        <v>132</v>
      </c>
      <c r="L92" s="63" t="s">
        <v>9</v>
      </c>
      <c r="M92" s="63" t="s">
        <v>116</v>
      </c>
      <c r="N92" s="49"/>
      <c r="O92" s="72">
        <f t="shared" si="11"/>
        <v>2544788</v>
      </c>
      <c r="P92" s="64">
        <f>P93</f>
        <v>406397</v>
      </c>
      <c r="Q92" s="64">
        <f>Q93</f>
        <v>406397</v>
      </c>
      <c r="R92" s="59"/>
      <c r="S92" s="52"/>
      <c r="T92" s="37"/>
      <c r="U92" s="37"/>
      <c r="V92" s="37"/>
      <c r="W92" s="37"/>
      <c r="X92" s="37"/>
      <c r="Y92" s="37"/>
      <c r="Z92" s="64">
        <f>Z93</f>
        <v>425255</v>
      </c>
      <c r="AA92" s="64">
        <f>AA93</f>
        <v>425255</v>
      </c>
      <c r="AB92" s="64">
        <f>AB93</f>
        <v>440742</v>
      </c>
      <c r="AC92" s="64">
        <f>AC93</f>
        <v>440742</v>
      </c>
    </row>
    <row r="93" spans="1:29" ht="32.25" customHeight="1" thickBot="1">
      <c r="A93" s="50"/>
      <c r="B93" s="67"/>
      <c r="C93" s="77" t="s">
        <v>117</v>
      </c>
      <c r="D93" s="69">
        <v>605</v>
      </c>
      <c r="E93" s="70">
        <v>2</v>
      </c>
      <c r="F93" s="70">
        <v>3</v>
      </c>
      <c r="G93" s="71" t="s">
        <v>26</v>
      </c>
      <c r="H93" s="71" t="s">
        <v>12</v>
      </c>
      <c r="I93" s="71" t="s">
        <v>15</v>
      </c>
      <c r="J93" s="71" t="s">
        <v>12</v>
      </c>
      <c r="K93" s="71" t="s">
        <v>132</v>
      </c>
      <c r="L93" s="71" t="s">
        <v>9</v>
      </c>
      <c r="M93" s="69">
        <v>120</v>
      </c>
      <c r="N93" s="67"/>
      <c r="O93" s="72">
        <f t="shared" si="11"/>
        <v>2544788</v>
      </c>
      <c r="P93" s="72">
        <v>406397</v>
      </c>
      <c r="Q93" s="72">
        <v>406397</v>
      </c>
      <c r="R93" s="59"/>
      <c r="S93" s="52"/>
      <c r="T93" s="37"/>
      <c r="U93" s="37"/>
      <c r="V93" s="37"/>
      <c r="W93" s="37"/>
      <c r="X93" s="37"/>
      <c r="Y93" s="37"/>
      <c r="Z93" s="72">
        <v>425255</v>
      </c>
      <c r="AA93" s="72">
        <v>425255</v>
      </c>
      <c r="AB93" s="72">
        <v>440742</v>
      </c>
      <c r="AC93" s="72">
        <v>440742</v>
      </c>
    </row>
    <row r="94" spans="1:29" ht="32.25" customHeight="1" hidden="1">
      <c r="A94" s="50"/>
      <c r="B94" s="49"/>
      <c r="C94" s="60" t="s">
        <v>119</v>
      </c>
      <c r="D94" s="61">
        <v>605</v>
      </c>
      <c r="E94" s="62">
        <v>2</v>
      </c>
      <c r="F94" s="62">
        <v>3</v>
      </c>
      <c r="G94" s="63" t="s">
        <v>26</v>
      </c>
      <c r="H94" s="63" t="s">
        <v>12</v>
      </c>
      <c r="I94" s="63" t="s">
        <v>15</v>
      </c>
      <c r="J94" s="63" t="s">
        <v>12</v>
      </c>
      <c r="K94" s="63" t="s">
        <v>132</v>
      </c>
      <c r="L94" s="63" t="s">
        <v>8</v>
      </c>
      <c r="M94" s="61">
        <v>200</v>
      </c>
      <c r="N94" s="49"/>
      <c r="O94" s="72">
        <f t="shared" si="11"/>
        <v>0</v>
      </c>
      <c r="P94" s="64">
        <f>P95</f>
        <v>0</v>
      </c>
      <c r="Q94" s="64">
        <f>Q95</f>
        <v>0</v>
      </c>
      <c r="R94" s="59"/>
      <c r="S94" s="52"/>
      <c r="T94" s="37"/>
      <c r="U94" s="37"/>
      <c r="V94" s="37"/>
      <c r="W94" s="37"/>
      <c r="X94" s="37"/>
      <c r="Y94" s="37"/>
      <c r="Z94" s="64">
        <f>Z95</f>
        <v>0</v>
      </c>
      <c r="AA94" s="64">
        <f>AA95</f>
        <v>0</v>
      </c>
      <c r="AB94" s="64">
        <f>AB95</f>
        <v>0</v>
      </c>
      <c r="AC94" s="64">
        <f>AC95</f>
        <v>0</v>
      </c>
    </row>
    <row r="95" spans="1:29" ht="48" customHeight="1" hidden="1">
      <c r="A95" s="50"/>
      <c r="B95" s="49"/>
      <c r="C95" s="77" t="s">
        <v>120</v>
      </c>
      <c r="D95" s="69">
        <v>605</v>
      </c>
      <c r="E95" s="70">
        <v>2</v>
      </c>
      <c r="F95" s="70">
        <v>3</v>
      </c>
      <c r="G95" s="71" t="s">
        <v>26</v>
      </c>
      <c r="H95" s="71" t="s">
        <v>12</v>
      </c>
      <c r="I95" s="71" t="s">
        <v>15</v>
      </c>
      <c r="J95" s="71" t="s">
        <v>12</v>
      </c>
      <c r="K95" s="71" t="s">
        <v>132</v>
      </c>
      <c r="L95" s="71" t="s">
        <v>8</v>
      </c>
      <c r="M95" s="69">
        <v>240</v>
      </c>
      <c r="N95" s="67"/>
      <c r="O95" s="72">
        <f t="shared" si="11"/>
        <v>0</v>
      </c>
      <c r="P95" s="72">
        <v>0</v>
      </c>
      <c r="Q95" s="72">
        <v>0</v>
      </c>
      <c r="R95" s="59"/>
      <c r="S95" s="52"/>
      <c r="T95" s="37"/>
      <c r="U95" s="37"/>
      <c r="V95" s="37"/>
      <c r="W95" s="37"/>
      <c r="X95" s="37"/>
      <c r="Y95" s="37"/>
      <c r="Z95" s="72">
        <v>0</v>
      </c>
      <c r="AA95" s="72">
        <v>0</v>
      </c>
      <c r="AB95" s="72">
        <v>0</v>
      </c>
      <c r="AC95" s="72">
        <v>0</v>
      </c>
    </row>
    <row r="96" spans="1:29" ht="32.25" thickBot="1">
      <c r="A96" s="50"/>
      <c r="B96" s="49"/>
      <c r="C96" s="60" t="s">
        <v>56</v>
      </c>
      <c r="D96" s="61">
        <v>605</v>
      </c>
      <c r="E96" s="62">
        <v>3</v>
      </c>
      <c r="F96" s="62">
        <v>0</v>
      </c>
      <c r="G96" s="63"/>
      <c r="H96" s="63"/>
      <c r="I96" s="63"/>
      <c r="J96" s="63"/>
      <c r="K96" s="63"/>
      <c r="L96" s="63"/>
      <c r="M96" s="61"/>
      <c r="N96" s="49"/>
      <c r="O96" s="72">
        <f t="shared" si="11"/>
        <v>150000</v>
      </c>
      <c r="P96" s="64">
        <f aca="true" t="shared" si="25" ref="P96:Q101">P97</f>
        <v>50000</v>
      </c>
      <c r="Q96" s="64">
        <f t="shared" si="25"/>
        <v>0</v>
      </c>
      <c r="R96" s="59"/>
      <c r="S96" s="52"/>
      <c r="T96" s="37"/>
      <c r="U96" s="37"/>
      <c r="V96" s="37"/>
      <c r="W96" s="37"/>
      <c r="X96" s="37"/>
      <c r="Y96" s="37"/>
      <c r="Z96" s="64">
        <f aca="true" t="shared" si="26" ref="Z96:AC102">Z97</f>
        <v>50000</v>
      </c>
      <c r="AA96" s="64">
        <f t="shared" si="26"/>
        <v>0</v>
      </c>
      <c r="AB96" s="64">
        <f t="shared" si="26"/>
        <v>50000</v>
      </c>
      <c r="AC96" s="64">
        <f t="shared" si="26"/>
        <v>0</v>
      </c>
    </row>
    <row r="97" spans="1:29" s="81" customFormat="1" ht="63.75" thickBot="1">
      <c r="A97" s="80"/>
      <c r="B97" s="49"/>
      <c r="C97" s="135" t="s">
        <v>209</v>
      </c>
      <c r="D97" s="61">
        <v>605</v>
      </c>
      <c r="E97" s="62">
        <v>3</v>
      </c>
      <c r="F97" s="62">
        <v>10</v>
      </c>
      <c r="G97" s="63"/>
      <c r="H97" s="63"/>
      <c r="I97" s="63"/>
      <c r="J97" s="63"/>
      <c r="K97" s="63"/>
      <c r="L97" s="63"/>
      <c r="M97" s="61"/>
      <c r="N97" s="49"/>
      <c r="O97" s="72">
        <f t="shared" si="11"/>
        <v>150000</v>
      </c>
      <c r="P97" s="64">
        <f t="shared" si="25"/>
        <v>50000</v>
      </c>
      <c r="Q97" s="64">
        <f t="shared" si="25"/>
        <v>0</v>
      </c>
      <c r="R97" s="59"/>
      <c r="S97" s="52"/>
      <c r="T97" s="37"/>
      <c r="U97" s="37"/>
      <c r="V97" s="37"/>
      <c r="W97" s="37"/>
      <c r="X97" s="37"/>
      <c r="Y97" s="37"/>
      <c r="Z97" s="64">
        <f t="shared" si="26"/>
        <v>50000</v>
      </c>
      <c r="AA97" s="64">
        <f t="shared" si="26"/>
        <v>0</v>
      </c>
      <c r="AB97" s="64">
        <f t="shared" si="26"/>
        <v>50000</v>
      </c>
      <c r="AC97" s="64">
        <f t="shared" si="26"/>
        <v>0</v>
      </c>
    </row>
    <row r="98" spans="1:29" ht="94.5" customHeight="1" thickBot="1">
      <c r="A98" s="50"/>
      <c r="B98" s="49"/>
      <c r="C98" s="60" t="s">
        <v>111</v>
      </c>
      <c r="D98" s="61">
        <v>605</v>
      </c>
      <c r="E98" s="62">
        <v>3</v>
      </c>
      <c r="F98" s="62">
        <v>10</v>
      </c>
      <c r="G98" s="63" t="s">
        <v>26</v>
      </c>
      <c r="H98" s="63" t="s">
        <v>55</v>
      </c>
      <c r="I98" s="63" t="s">
        <v>38</v>
      </c>
      <c r="J98" s="63" t="s">
        <v>55</v>
      </c>
      <c r="K98" s="63" t="s">
        <v>112</v>
      </c>
      <c r="L98" s="63" t="s">
        <v>55</v>
      </c>
      <c r="M98" s="63"/>
      <c r="N98" s="49"/>
      <c r="O98" s="72">
        <f t="shared" si="11"/>
        <v>150000</v>
      </c>
      <c r="P98" s="64">
        <f t="shared" si="25"/>
        <v>50000</v>
      </c>
      <c r="Q98" s="64">
        <f t="shared" si="25"/>
        <v>0</v>
      </c>
      <c r="R98" s="59"/>
      <c r="S98" s="52"/>
      <c r="T98" s="37"/>
      <c r="U98" s="37"/>
      <c r="V98" s="37"/>
      <c r="W98" s="37"/>
      <c r="X98" s="37"/>
      <c r="Y98" s="37"/>
      <c r="Z98" s="64">
        <f t="shared" si="26"/>
        <v>50000</v>
      </c>
      <c r="AA98" s="64">
        <f t="shared" si="26"/>
        <v>0</v>
      </c>
      <c r="AB98" s="64">
        <f t="shared" si="26"/>
        <v>50000</v>
      </c>
      <c r="AC98" s="64">
        <f t="shared" si="26"/>
        <v>0</v>
      </c>
    </row>
    <row r="99" spans="1:29" ht="63.75" thickBot="1">
      <c r="A99" s="50"/>
      <c r="B99" s="49"/>
      <c r="C99" s="60" t="s">
        <v>67</v>
      </c>
      <c r="D99" s="61">
        <v>605</v>
      </c>
      <c r="E99" s="62">
        <v>3</v>
      </c>
      <c r="F99" s="62">
        <v>10</v>
      </c>
      <c r="G99" s="63" t="s">
        <v>26</v>
      </c>
      <c r="H99" s="63" t="s">
        <v>12</v>
      </c>
      <c r="I99" s="63" t="s">
        <v>38</v>
      </c>
      <c r="J99" s="63" t="s">
        <v>55</v>
      </c>
      <c r="K99" s="63" t="s">
        <v>112</v>
      </c>
      <c r="L99" s="63" t="s">
        <v>55</v>
      </c>
      <c r="M99" s="63"/>
      <c r="N99" s="49"/>
      <c r="O99" s="72">
        <f t="shared" si="11"/>
        <v>150000</v>
      </c>
      <c r="P99" s="64">
        <f t="shared" si="25"/>
        <v>50000</v>
      </c>
      <c r="Q99" s="64">
        <f t="shared" si="25"/>
        <v>0</v>
      </c>
      <c r="R99" s="59"/>
      <c r="S99" s="52"/>
      <c r="T99" s="37"/>
      <c r="U99" s="37"/>
      <c r="V99" s="37"/>
      <c r="W99" s="37"/>
      <c r="X99" s="37"/>
      <c r="Y99" s="37"/>
      <c r="Z99" s="64">
        <f t="shared" si="26"/>
        <v>50000</v>
      </c>
      <c r="AA99" s="64">
        <f t="shared" si="26"/>
        <v>0</v>
      </c>
      <c r="AB99" s="64">
        <f t="shared" si="26"/>
        <v>50000</v>
      </c>
      <c r="AC99" s="64">
        <f t="shared" si="26"/>
        <v>0</v>
      </c>
    </row>
    <row r="100" spans="1:29" ht="48" thickBot="1">
      <c r="A100" s="50"/>
      <c r="B100" s="49"/>
      <c r="C100" s="60" t="s">
        <v>113</v>
      </c>
      <c r="D100" s="61">
        <v>605</v>
      </c>
      <c r="E100" s="62">
        <v>3</v>
      </c>
      <c r="F100" s="62">
        <v>10</v>
      </c>
      <c r="G100" s="63" t="s">
        <v>26</v>
      </c>
      <c r="H100" s="63" t="s">
        <v>12</v>
      </c>
      <c r="I100" s="63" t="s">
        <v>15</v>
      </c>
      <c r="J100" s="63" t="s">
        <v>55</v>
      </c>
      <c r="K100" s="63" t="s">
        <v>112</v>
      </c>
      <c r="L100" s="63" t="s">
        <v>55</v>
      </c>
      <c r="M100" s="63"/>
      <c r="N100" s="49"/>
      <c r="O100" s="72">
        <f t="shared" si="11"/>
        <v>150000</v>
      </c>
      <c r="P100" s="64">
        <f t="shared" si="25"/>
        <v>50000</v>
      </c>
      <c r="Q100" s="64">
        <f t="shared" si="25"/>
        <v>0</v>
      </c>
      <c r="R100" s="59"/>
      <c r="S100" s="52"/>
      <c r="T100" s="37"/>
      <c r="U100" s="37"/>
      <c r="V100" s="37"/>
      <c r="W100" s="37"/>
      <c r="X100" s="37"/>
      <c r="Y100" s="37"/>
      <c r="Z100" s="64">
        <f t="shared" si="26"/>
        <v>50000</v>
      </c>
      <c r="AA100" s="64">
        <f t="shared" si="26"/>
        <v>0</v>
      </c>
      <c r="AB100" s="64">
        <f t="shared" si="26"/>
        <v>50000</v>
      </c>
      <c r="AC100" s="64">
        <f t="shared" si="26"/>
        <v>0</v>
      </c>
    </row>
    <row r="101" spans="1:29" ht="63.75" thickBot="1">
      <c r="A101" s="50"/>
      <c r="B101" s="49"/>
      <c r="C101" s="60" t="s">
        <v>210</v>
      </c>
      <c r="D101" s="61">
        <v>605</v>
      </c>
      <c r="E101" s="62">
        <v>3</v>
      </c>
      <c r="F101" s="62">
        <v>10</v>
      </c>
      <c r="G101" s="63" t="s">
        <v>26</v>
      </c>
      <c r="H101" s="63" t="s">
        <v>12</v>
      </c>
      <c r="I101" s="63" t="s">
        <v>15</v>
      </c>
      <c r="J101" s="63" t="s">
        <v>9</v>
      </c>
      <c r="K101" s="63" t="s">
        <v>133</v>
      </c>
      <c r="L101" s="63" t="s">
        <v>55</v>
      </c>
      <c r="M101" s="63"/>
      <c r="N101" s="49"/>
      <c r="O101" s="72">
        <f t="shared" si="11"/>
        <v>150000</v>
      </c>
      <c r="P101" s="64">
        <f t="shared" si="25"/>
        <v>50000</v>
      </c>
      <c r="Q101" s="64">
        <f t="shared" si="25"/>
        <v>0</v>
      </c>
      <c r="R101" s="59"/>
      <c r="S101" s="52"/>
      <c r="T101" s="37"/>
      <c r="U101" s="37"/>
      <c r="V101" s="37"/>
      <c r="W101" s="37"/>
      <c r="X101" s="37"/>
      <c r="Y101" s="37"/>
      <c r="Z101" s="64">
        <f t="shared" si="26"/>
        <v>50000</v>
      </c>
      <c r="AA101" s="64">
        <f t="shared" si="26"/>
        <v>0</v>
      </c>
      <c r="AB101" s="64">
        <f t="shared" si="26"/>
        <v>50000</v>
      </c>
      <c r="AC101" s="64">
        <f t="shared" si="26"/>
        <v>0</v>
      </c>
    </row>
    <row r="102" spans="1:29" ht="32.25" thickBot="1">
      <c r="A102" s="50"/>
      <c r="B102" s="49"/>
      <c r="C102" s="60" t="s">
        <v>119</v>
      </c>
      <c r="D102" s="61">
        <v>605</v>
      </c>
      <c r="E102" s="62">
        <v>3</v>
      </c>
      <c r="F102" s="62">
        <v>10</v>
      </c>
      <c r="G102" s="63" t="s">
        <v>26</v>
      </c>
      <c r="H102" s="63" t="s">
        <v>12</v>
      </c>
      <c r="I102" s="63" t="s">
        <v>15</v>
      </c>
      <c r="J102" s="63" t="s">
        <v>9</v>
      </c>
      <c r="K102" s="63" t="s">
        <v>133</v>
      </c>
      <c r="L102" s="63" t="s">
        <v>55</v>
      </c>
      <c r="M102" s="61">
        <v>200</v>
      </c>
      <c r="N102" s="49"/>
      <c r="O102" s="72">
        <f t="shared" si="11"/>
        <v>150000</v>
      </c>
      <c r="P102" s="64">
        <f>P103</f>
        <v>50000</v>
      </c>
      <c r="Q102" s="64">
        <f>Q103</f>
        <v>0</v>
      </c>
      <c r="R102" s="59"/>
      <c r="S102" s="52"/>
      <c r="T102" s="37"/>
      <c r="U102" s="37"/>
      <c r="V102" s="37"/>
      <c r="W102" s="37"/>
      <c r="X102" s="37"/>
      <c r="Y102" s="37"/>
      <c r="Z102" s="64">
        <f t="shared" si="26"/>
        <v>50000</v>
      </c>
      <c r="AA102" s="64">
        <f t="shared" si="26"/>
        <v>0</v>
      </c>
      <c r="AB102" s="64">
        <f t="shared" si="26"/>
        <v>50000</v>
      </c>
      <c r="AC102" s="64">
        <f t="shared" si="26"/>
        <v>0</v>
      </c>
    </row>
    <row r="103" spans="1:29" ht="48" customHeight="1" thickBot="1">
      <c r="A103" s="50"/>
      <c r="B103" s="49"/>
      <c r="C103" s="77" t="s">
        <v>120</v>
      </c>
      <c r="D103" s="69">
        <v>605</v>
      </c>
      <c r="E103" s="70">
        <v>3</v>
      </c>
      <c r="F103" s="70">
        <v>10</v>
      </c>
      <c r="G103" s="71" t="s">
        <v>26</v>
      </c>
      <c r="H103" s="71" t="s">
        <v>12</v>
      </c>
      <c r="I103" s="71" t="s">
        <v>15</v>
      </c>
      <c r="J103" s="71" t="s">
        <v>9</v>
      </c>
      <c r="K103" s="71" t="s">
        <v>133</v>
      </c>
      <c r="L103" s="71" t="s">
        <v>55</v>
      </c>
      <c r="M103" s="69">
        <v>240</v>
      </c>
      <c r="N103" s="67"/>
      <c r="O103" s="72">
        <f t="shared" si="11"/>
        <v>150000</v>
      </c>
      <c r="P103" s="72">
        <v>50000</v>
      </c>
      <c r="Q103" s="72">
        <v>0</v>
      </c>
      <c r="R103" s="59"/>
      <c r="S103" s="52"/>
      <c r="T103" s="37"/>
      <c r="U103" s="37"/>
      <c r="V103" s="37"/>
      <c r="W103" s="37"/>
      <c r="X103" s="37"/>
      <c r="Y103" s="37"/>
      <c r="Z103" s="72">
        <v>50000</v>
      </c>
      <c r="AA103" s="72">
        <v>0</v>
      </c>
      <c r="AB103" s="72">
        <v>50000</v>
      </c>
      <c r="AC103" s="72">
        <v>0</v>
      </c>
    </row>
    <row r="104" spans="1:29" ht="16.5" thickBot="1">
      <c r="A104" s="50"/>
      <c r="B104" s="49"/>
      <c r="C104" s="60" t="s">
        <v>57</v>
      </c>
      <c r="D104" s="61">
        <v>605</v>
      </c>
      <c r="E104" s="62">
        <v>4</v>
      </c>
      <c r="F104" s="62">
        <v>0</v>
      </c>
      <c r="G104" s="63"/>
      <c r="H104" s="63"/>
      <c r="I104" s="63"/>
      <c r="J104" s="63"/>
      <c r="K104" s="63"/>
      <c r="L104" s="63"/>
      <c r="M104" s="61"/>
      <c r="N104" s="49"/>
      <c r="O104" s="72">
        <f t="shared" si="11"/>
        <v>28640856.299999997</v>
      </c>
      <c r="P104" s="64">
        <f aca="true" t="shared" si="27" ref="P104:AC104">P105+P146</f>
        <v>9481339.16</v>
      </c>
      <c r="Q104" s="64">
        <f t="shared" si="27"/>
        <v>0</v>
      </c>
      <c r="R104" s="64">
        <f t="shared" si="27"/>
        <v>0</v>
      </c>
      <c r="S104" s="64">
        <f t="shared" si="27"/>
        <v>0</v>
      </c>
      <c r="T104" s="64">
        <f t="shared" si="27"/>
        <v>0</v>
      </c>
      <c r="U104" s="64">
        <f t="shared" si="27"/>
        <v>0</v>
      </c>
      <c r="V104" s="64">
        <f t="shared" si="27"/>
        <v>0</v>
      </c>
      <c r="W104" s="64">
        <f t="shared" si="27"/>
        <v>0</v>
      </c>
      <c r="X104" s="64">
        <f t="shared" si="27"/>
        <v>0</v>
      </c>
      <c r="Y104" s="64">
        <f t="shared" si="27"/>
        <v>0</v>
      </c>
      <c r="Z104" s="64">
        <f t="shared" si="27"/>
        <v>8713375.92</v>
      </c>
      <c r="AA104" s="64">
        <f t="shared" si="27"/>
        <v>0</v>
      </c>
      <c r="AB104" s="64">
        <f t="shared" si="27"/>
        <v>10446141.22</v>
      </c>
      <c r="AC104" s="64">
        <f t="shared" si="27"/>
        <v>0</v>
      </c>
    </row>
    <row r="105" spans="1:29" ht="16.5" thickBot="1">
      <c r="A105" s="50"/>
      <c r="B105" s="49"/>
      <c r="C105" s="60" t="s">
        <v>52</v>
      </c>
      <c r="D105" s="61">
        <v>605</v>
      </c>
      <c r="E105" s="62">
        <v>4</v>
      </c>
      <c r="F105" s="62">
        <v>9</v>
      </c>
      <c r="G105" s="63"/>
      <c r="H105" s="63"/>
      <c r="I105" s="63"/>
      <c r="J105" s="63"/>
      <c r="K105" s="63"/>
      <c r="L105" s="63"/>
      <c r="M105" s="61"/>
      <c r="N105" s="49"/>
      <c r="O105" s="72">
        <f t="shared" si="11"/>
        <v>28340856.299999997</v>
      </c>
      <c r="P105" s="64">
        <f aca="true" t="shared" si="28" ref="P105:AC105">P106+P133</f>
        <v>9381339.16</v>
      </c>
      <c r="Q105" s="64">
        <f t="shared" si="28"/>
        <v>0</v>
      </c>
      <c r="R105" s="64">
        <f t="shared" si="28"/>
        <v>0</v>
      </c>
      <c r="S105" s="64">
        <f t="shared" si="28"/>
        <v>0</v>
      </c>
      <c r="T105" s="64">
        <f t="shared" si="28"/>
        <v>0</v>
      </c>
      <c r="U105" s="64">
        <f t="shared" si="28"/>
        <v>0</v>
      </c>
      <c r="V105" s="64">
        <f t="shared" si="28"/>
        <v>0</v>
      </c>
      <c r="W105" s="64">
        <f t="shared" si="28"/>
        <v>0</v>
      </c>
      <c r="X105" s="64">
        <f t="shared" si="28"/>
        <v>0</v>
      </c>
      <c r="Y105" s="64">
        <f t="shared" si="28"/>
        <v>0</v>
      </c>
      <c r="Z105" s="64">
        <f t="shared" si="28"/>
        <v>8613375.92</v>
      </c>
      <c r="AA105" s="64">
        <f t="shared" si="28"/>
        <v>0</v>
      </c>
      <c r="AB105" s="64">
        <f t="shared" si="28"/>
        <v>10346141.22</v>
      </c>
      <c r="AC105" s="64">
        <f t="shared" si="28"/>
        <v>0</v>
      </c>
    </row>
    <row r="106" spans="1:29" ht="96.75" customHeight="1" thickBot="1">
      <c r="A106" s="50"/>
      <c r="B106" s="49"/>
      <c r="C106" s="60" t="s">
        <v>111</v>
      </c>
      <c r="D106" s="61">
        <v>605</v>
      </c>
      <c r="E106" s="62">
        <v>4</v>
      </c>
      <c r="F106" s="62">
        <v>9</v>
      </c>
      <c r="G106" s="63" t="s">
        <v>26</v>
      </c>
      <c r="H106" s="63" t="s">
        <v>55</v>
      </c>
      <c r="I106" s="63" t="s">
        <v>38</v>
      </c>
      <c r="J106" s="63" t="s">
        <v>55</v>
      </c>
      <c r="K106" s="63" t="s">
        <v>112</v>
      </c>
      <c r="L106" s="63" t="s">
        <v>55</v>
      </c>
      <c r="M106" s="63"/>
      <c r="N106" s="49"/>
      <c r="O106" s="72">
        <f t="shared" si="11"/>
        <v>28340856.299999997</v>
      </c>
      <c r="P106" s="64">
        <f>P107</f>
        <v>9381339.16</v>
      </c>
      <c r="Q106" s="64">
        <f aca="true" t="shared" si="29" ref="Q106:AC106">Q107</f>
        <v>0</v>
      </c>
      <c r="R106" s="64">
        <f t="shared" si="29"/>
        <v>0</v>
      </c>
      <c r="S106" s="64">
        <f t="shared" si="29"/>
        <v>0</v>
      </c>
      <c r="T106" s="64">
        <f t="shared" si="29"/>
        <v>0</v>
      </c>
      <c r="U106" s="64">
        <f t="shared" si="29"/>
        <v>0</v>
      </c>
      <c r="V106" s="64">
        <f t="shared" si="29"/>
        <v>0</v>
      </c>
      <c r="W106" s="64">
        <f t="shared" si="29"/>
        <v>0</v>
      </c>
      <c r="X106" s="64">
        <f t="shared" si="29"/>
        <v>0</v>
      </c>
      <c r="Y106" s="64">
        <f t="shared" si="29"/>
        <v>0</v>
      </c>
      <c r="Z106" s="64">
        <f t="shared" si="29"/>
        <v>8613375.92</v>
      </c>
      <c r="AA106" s="64">
        <f t="shared" si="29"/>
        <v>0</v>
      </c>
      <c r="AB106" s="64">
        <f>AB107</f>
        <v>10346141.22</v>
      </c>
      <c r="AC106" s="64">
        <f t="shared" si="29"/>
        <v>0</v>
      </c>
    </row>
    <row r="107" spans="1:29" ht="66.75" customHeight="1" thickBot="1">
      <c r="A107" s="50"/>
      <c r="B107" s="49"/>
      <c r="C107" s="60" t="s">
        <v>74</v>
      </c>
      <c r="D107" s="61">
        <v>605</v>
      </c>
      <c r="E107" s="62">
        <v>4</v>
      </c>
      <c r="F107" s="62">
        <v>9</v>
      </c>
      <c r="G107" s="63" t="s">
        <v>26</v>
      </c>
      <c r="H107" s="63" t="s">
        <v>8</v>
      </c>
      <c r="I107" s="63" t="s">
        <v>38</v>
      </c>
      <c r="J107" s="63" t="s">
        <v>55</v>
      </c>
      <c r="K107" s="63" t="s">
        <v>112</v>
      </c>
      <c r="L107" s="63" t="s">
        <v>55</v>
      </c>
      <c r="M107" s="63"/>
      <c r="N107" s="49"/>
      <c r="O107" s="72">
        <f t="shared" si="11"/>
        <v>28340856.299999997</v>
      </c>
      <c r="P107" s="64">
        <f>P108</f>
        <v>9381339.16</v>
      </c>
      <c r="Q107" s="64">
        <f>Q108</f>
        <v>0</v>
      </c>
      <c r="R107" s="59"/>
      <c r="S107" s="52"/>
      <c r="T107" s="37"/>
      <c r="U107" s="37"/>
      <c r="V107" s="37"/>
      <c r="W107" s="37"/>
      <c r="X107" s="37"/>
      <c r="Y107" s="37"/>
      <c r="Z107" s="64">
        <f>Z108</f>
        <v>8613375.92</v>
      </c>
      <c r="AA107" s="64">
        <f>AA108</f>
        <v>0</v>
      </c>
      <c r="AB107" s="64">
        <f>AB108</f>
        <v>10346141.22</v>
      </c>
      <c r="AC107" s="64">
        <f>AC108</f>
        <v>0</v>
      </c>
    </row>
    <row r="108" spans="1:29" ht="16.5" thickBot="1">
      <c r="A108" s="50"/>
      <c r="B108" s="49"/>
      <c r="C108" s="60" t="s">
        <v>134</v>
      </c>
      <c r="D108" s="61">
        <v>605</v>
      </c>
      <c r="E108" s="62">
        <v>4</v>
      </c>
      <c r="F108" s="62">
        <v>9</v>
      </c>
      <c r="G108" s="63" t="s">
        <v>26</v>
      </c>
      <c r="H108" s="63" t="s">
        <v>8</v>
      </c>
      <c r="I108" s="63" t="s">
        <v>15</v>
      </c>
      <c r="J108" s="63" t="s">
        <v>55</v>
      </c>
      <c r="K108" s="63" t="s">
        <v>112</v>
      </c>
      <c r="L108" s="63" t="s">
        <v>55</v>
      </c>
      <c r="M108" s="63"/>
      <c r="N108" s="49"/>
      <c r="O108" s="72">
        <f t="shared" si="11"/>
        <v>28340856.299999997</v>
      </c>
      <c r="P108" s="64">
        <f>P109+P112+P118+P115+P121+P124+P127</f>
        <v>9381339.16</v>
      </c>
      <c r="Q108" s="64">
        <f aca="true" t="shared" si="30" ref="Q108:AB108">Q109+Q112+Q118+Q115+Q121+Q124+Q127</f>
        <v>0</v>
      </c>
      <c r="R108" s="64">
        <f t="shared" si="30"/>
        <v>0</v>
      </c>
      <c r="S108" s="64">
        <f t="shared" si="30"/>
        <v>0</v>
      </c>
      <c r="T108" s="64">
        <f t="shared" si="30"/>
        <v>0</v>
      </c>
      <c r="U108" s="64">
        <f t="shared" si="30"/>
        <v>0</v>
      </c>
      <c r="V108" s="64">
        <f t="shared" si="30"/>
        <v>0</v>
      </c>
      <c r="W108" s="64">
        <f t="shared" si="30"/>
        <v>0</v>
      </c>
      <c r="X108" s="64">
        <f t="shared" si="30"/>
        <v>0</v>
      </c>
      <c r="Y108" s="64" t="e">
        <f t="shared" si="30"/>
        <v>#VALUE!</v>
      </c>
      <c r="Z108" s="64">
        <f t="shared" si="30"/>
        <v>8613375.92</v>
      </c>
      <c r="AA108" s="64">
        <f t="shared" si="30"/>
        <v>0</v>
      </c>
      <c r="AB108" s="64">
        <f t="shared" si="30"/>
        <v>10346141.22</v>
      </c>
      <c r="AC108" s="64">
        <f>AC109+AC112+AC118+AC115</f>
        <v>0</v>
      </c>
    </row>
    <row r="109" spans="1:29" ht="48" thickBot="1">
      <c r="A109" s="50"/>
      <c r="B109" s="49"/>
      <c r="C109" s="60" t="s">
        <v>135</v>
      </c>
      <c r="D109" s="61">
        <v>605</v>
      </c>
      <c r="E109" s="62">
        <v>4</v>
      </c>
      <c r="F109" s="62">
        <v>9</v>
      </c>
      <c r="G109" s="63" t="s">
        <v>26</v>
      </c>
      <c r="H109" s="63" t="s">
        <v>8</v>
      </c>
      <c r="I109" s="63" t="s">
        <v>15</v>
      </c>
      <c r="J109" s="63" t="s">
        <v>9</v>
      </c>
      <c r="K109" s="63" t="s">
        <v>23</v>
      </c>
      <c r="L109" s="63" t="s">
        <v>55</v>
      </c>
      <c r="M109" s="63"/>
      <c r="N109" s="49"/>
      <c r="O109" s="72">
        <f aca="true" t="shared" si="31" ref="O109:O226">P109+Q109+Z109+AA109+AB109+AC109</f>
        <v>90000</v>
      </c>
      <c r="P109" s="64">
        <f>P110</f>
        <v>30000</v>
      </c>
      <c r="Q109" s="64">
        <f>Q110</f>
        <v>0</v>
      </c>
      <c r="R109" s="59"/>
      <c r="S109" s="52"/>
      <c r="T109" s="37"/>
      <c r="U109" s="37"/>
      <c r="V109" s="37"/>
      <c r="W109" s="37"/>
      <c r="X109" s="37"/>
      <c r="Y109" s="37"/>
      <c r="Z109" s="64">
        <f aca="true" t="shared" si="32" ref="Z109:AC110">Z110</f>
        <v>30000</v>
      </c>
      <c r="AA109" s="64">
        <f t="shared" si="32"/>
        <v>0</v>
      </c>
      <c r="AB109" s="64">
        <f t="shared" si="32"/>
        <v>30000</v>
      </c>
      <c r="AC109" s="64">
        <f t="shared" si="32"/>
        <v>0</v>
      </c>
    </row>
    <row r="110" spans="1:29" ht="32.25" thickBot="1">
      <c r="A110" s="82"/>
      <c r="B110" s="49"/>
      <c r="C110" s="60" t="s">
        <v>119</v>
      </c>
      <c r="D110" s="61">
        <v>605</v>
      </c>
      <c r="E110" s="62">
        <v>4</v>
      </c>
      <c r="F110" s="62">
        <v>9</v>
      </c>
      <c r="G110" s="63" t="s">
        <v>26</v>
      </c>
      <c r="H110" s="63" t="s">
        <v>8</v>
      </c>
      <c r="I110" s="63" t="s">
        <v>15</v>
      </c>
      <c r="J110" s="63" t="s">
        <v>9</v>
      </c>
      <c r="K110" s="63" t="s">
        <v>23</v>
      </c>
      <c r="L110" s="63" t="s">
        <v>55</v>
      </c>
      <c r="M110" s="61">
        <v>200</v>
      </c>
      <c r="N110" s="49"/>
      <c r="O110" s="72">
        <f t="shared" si="31"/>
        <v>90000</v>
      </c>
      <c r="P110" s="64">
        <f aca="true" t="shared" si="33" ref="P110:Y110">P111</f>
        <v>30000</v>
      </c>
      <c r="Q110" s="64">
        <f t="shared" si="33"/>
        <v>0</v>
      </c>
      <c r="R110" s="64">
        <f t="shared" si="33"/>
        <v>0</v>
      </c>
      <c r="S110" s="64">
        <f t="shared" si="33"/>
        <v>0</v>
      </c>
      <c r="T110" s="64">
        <f t="shared" si="33"/>
        <v>0</v>
      </c>
      <c r="U110" s="64">
        <f t="shared" si="33"/>
        <v>0</v>
      </c>
      <c r="V110" s="64">
        <f t="shared" si="33"/>
        <v>0</v>
      </c>
      <c r="W110" s="64">
        <f t="shared" si="33"/>
        <v>0</v>
      </c>
      <c r="X110" s="64">
        <f t="shared" si="33"/>
        <v>0</v>
      </c>
      <c r="Y110" s="64">
        <f t="shared" si="33"/>
      </c>
      <c r="Z110" s="64">
        <f t="shared" si="32"/>
        <v>30000</v>
      </c>
      <c r="AA110" s="64">
        <f t="shared" si="32"/>
        <v>0</v>
      </c>
      <c r="AB110" s="64">
        <f t="shared" si="32"/>
        <v>30000</v>
      </c>
      <c r="AC110" s="64">
        <f t="shared" si="32"/>
        <v>0</v>
      </c>
    </row>
    <row r="111" spans="1:29" ht="48" thickBot="1">
      <c r="A111" s="82"/>
      <c r="B111" s="49"/>
      <c r="C111" s="77" t="s">
        <v>120</v>
      </c>
      <c r="D111" s="69">
        <v>605</v>
      </c>
      <c r="E111" s="70">
        <v>4</v>
      </c>
      <c r="F111" s="70">
        <v>9</v>
      </c>
      <c r="G111" s="71" t="s">
        <v>26</v>
      </c>
      <c r="H111" s="71" t="s">
        <v>8</v>
      </c>
      <c r="I111" s="71" t="s">
        <v>15</v>
      </c>
      <c r="J111" s="71" t="s">
        <v>9</v>
      </c>
      <c r="K111" s="71" t="s">
        <v>23</v>
      </c>
      <c r="L111" s="71" t="s">
        <v>55</v>
      </c>
      <c r="M111" s="69">
        <v>240</v>
      </c>
      <c r="N111" s="67"/>
      <c r="O111" s="72">
        <f t="shared" si="31"/>
        <v>90000</v>
      </c>
      <c r="P111" s="72">
        <v>30000</v>
      </c>
      <c r="Q111" s="72">
        <v>0</v>
      </c>
      <c r="R111" s="37"/>
      <c r="S111" s="138"/>
      <c r="T111" s="48"/>
      <c r="U111" s="48"/>
      <c r="V111" s="48"/>
      <c r="W111" s="48"/>
      <c r="X111" s="48"/>
      <c r="Y111" s="139" t="s">
        <v>45</v>
      </c>
      <c r="Z111" s="72">
        <v>30000</v>
      </c>
      <c r="AA111" s="72">
        <v>0</v>
      </c>
      <c r="AB111" s="72">
        <v>30000</v>
      </c>
      <c r="AC111" s="72">
        <v>0</v>
      </c>
    </row>
    <row r="112" spans="2:29" ht="33.75" customHeight="1">
      <c r="B112" s="49"/>
      <c r="C112" s="60" t="s">
        <v>101</v>
      </c>
      <c r="D112" s="61">
        <v>605</v>
      </c>
      <c r="E112" s="62">
        <v>4</v>
      </c>
      <c r="F112" s="62">
        <v>9</v>
      </c>
      <c r="G112" s="63" t="s">
        <v>26</v>
      </c>
      <c r="H112" s="63" t="s">
        <v>8</v>
      </c>
      <c r="I112" s="63" t="s">
        <v>15</v>
      </c>
      <c r="J112" s="63" t="s">
        <v>9</v>
      </c>
      <c r="K112" s="63" t="s">
        <v>123</v>
      </c>
      <c r="L112" s="63" t="s">
        <v>55</v>
      </c>
      <c r="M112" s="63"/>
      <c r="N112" s="49"/>
      <c r="O112" s="72">
        <f t="shared" si="31"/>
        <v>30000</v>
      </c>
      <c r="P112" s="64">
        <f>P113</f>
        <v>10000</v>
      </c>
      <c r="Q112" s="64">
        <f>Q113</f>
        <v>0</v>
      </c>
      <c r="Z112" s="64">
        <f aca="true" t="shared" si="34" ref="Z112:AC113">Z113</f>
        <v>10000</v>
      </c>
      <c r="AA112" s="64">
        <f t="shared" si="34"/>
        <v>0</v>
      </c>
      <c r="AB112" s="64">
        <f t="shared" si="34"/>
        <v>10000</v>
      </c>
      <c r="AC112" s="64">
        <f t="shared" si="34"/>
        <v>0</v>
      </c>
    </row>
    <row r="113" spans="2:29" ht="31.5">
      <c r="B113" s="49"/>
      <c r="C113" s="60" t="s">
        <v>119</v>
      </c>
      <c r="D113" s="61">
        <v>605</v>
      </c>
      <c r="E113" s="62">
        <v>4</v>
      </c>
      <c r="F113" s="62">
        <v>9</v>
      </c>
      <c r="G113" s="63" t="s">
        <v>26</v>
      </c>
      <c r="H113" s="63" t="s">
        <v>8</v>
      </c>
      <c r="I113" s="63" t="s">
        <v>15</v>
      </c>
      <c r="J113" s="63" t="s">
        <v>9</v>
      </c>
      <c r="K113" s="63" t="s">
        <v>123</v>
      </c>
      <c r="L113" s="63" t="s">
        <v>55</v>
      </c>
      <c r="M113" s="61">
        <v>200</v>
      </c>
      <c r="N113" s="49"/>
      <c r="O113" s="72">
        <f t="shared" si="31"/>
        <v>30000</v>
      </c>
      <c r="P113" s="64">
        <f>P114</f>
        <v>10000</v>
      </c>
      <c r="Q113" s="64">
        <f>Q114</f>
        <v>0</v>
      </c>
      <c r="R113" s="40">
        <v>0</v>
      </c>
      <c r="Z113" s="64">
        <f t="shared" si="34"/>
        <v>10000</v>
      </c>
      <c r="AA113" s="64">
        <f t="shared" si="34"/>
        <v>0</v>
      </c>
      <c r="AB113" s="64">
        <f t="shared" si="34"/>
        <v>10000</v>
      </c>
      <c r="AC113" s="64">
        <f t="shared" si="34"/>
        <v>0</v>
      </c>
    </row>
    <row r="114" spans="2:29" ht="47.25">
      <c r="B114" s="49"/>
      <c r="C114" s="77" t="s">
        <v>120</v>
      </c>
      <c r="D114" s="69">
        <v>605</v>
      </c>
      <c r="E114" s="70">
        <v>4</v>
      </c>
      <c r="F114" s="70">
        <v>9</v>
      </c>
      <c r="G114" s="71" t="s">
        <v>26</v>
      </c>
      <c r="H114" s="71" t="s">
        <v>8</v>
      </c>
      <c r="I114" s="71" t="s">
        <v>15</v>
      </c>
      <c r="J114" s="71" t="s">
        <v>9</v>
      </c>
      <c r="K114" s="71" t="s">
        <v>123</v>
      </c>
      <c r="L114" s="71" t="s">
        <v>55</v>
      </c>
      <c r="M114" s="69">
        <v>240</v>
      </c>
      <c r="N114" s="67"/>
      <c r="O114" s="72">
        <f t="shared" si="31"/>
        <v>30000</v>
      </c>
      <c r="P114" s="72">
        <v>10000</v>
      </c>
      <c r="Q114" s="72">
        <v>0</v>
      </c>
      <c r="R114" s="140">
        <f aca="true" t="shared" si="35" ref="R114:Y114">R113-R111</f>
        <v>0</v>
      </c>
      <c r="S114" s="140">
        <f t="shared" si="35"/>
        <v>0</v>
      </c>
      <c r="T114" s="140">
        <f t="shared" si="35"/>
        <v>0</v>
      </c>
      <c r="U114" s="140">
        <f t="shared" si="35"/>
        <v>0</v>
      </c>
      <c r="V114" s="140">
        <f t="shared" si="35"/>
        <v>0</v>
      </c>
      <c r="W114" s="140">
        <f t="shared" si="35"/>
        <v>0</v>
      </c>
      <c r="X114" s="140">
        <f t="shared" si="35"/>
        <v>0</v>
      </c>
      <c r="Y114" s="140" t="e">
        <f t="shared" si="35"/>
        <v>#VALUE!</v>
      </c>
      <c r="Z114" s="72">
        <v>10000</v>
      </c>
      <c r="AA114" s="72">
        <v>0</v>
      </c>
      <c r="AB114" s="72">
        <v>10000</v>
      </c>
      <c r="AC114" s="72">
        <v>0</v>
      </c>
    </row>
    <row r="115" spans="2:29" ht="31.5">
      <c r="B115" s="49"/>
      <c r="C115" s="77" t="s">
        <v>136</v>
      </c>
      <c r="D115" s="61">
        <v>605</v>
      </c>
      <c r="E115" s="62">
        <v>4</v>
      </c>
      <c r="F115" s="62">
        <v>9</v>
      </c>
      <c r="G115" s="63" t="s">
        <v>26</v>
      </c>
      <c r="H115" s="63" t="s">
        <v>8</v>
      </c>
      <c r="I115" s="63" t="s">
        <v>15</v>
      </c>
      <c r="J115" s="63" t="s">
        <v>9</v>
      </c>
      <c r="K115" s="63" t="s">
        <v>127</v>
      </c>
      <c r="L115" s="63" t="s">
        <v>55</v>
      </c>
      <c r="M115" s="63"/>
      <c r="N115" s="67"/>
      <c r="O115" s="72">
        <f t="shared" si="31"/>
        <v>27170856.299999997</v>
      </c>
      <c r="P115" s="64">
        <f>P116</f>
        <v>8991339.16</v>
      </c>
      <c r="Q115" s="72">
        <f>SUM(Q116)</f>
        <v>0</v>
      </c>
      <c r="R115" s="141"/>
      <c r="S115" s="141"/>
      <c r="T115" s="141"/>
      <c r="U115" s="141"/>
      <c r="V115" s="141"/>
      <c r="W115" s="141"/>
      <c r="X115" s="141"/>
      <c r="Y115" s="141"/>
      <c r="Z115" s="64">
        <f>Z116</f>
        <v>8223375.92</v>
      </c>
      <c r="AA115" s="72">
        <f>SUM(AA116)</f>
        <v>0</v>
      </c>
      <c r="AB115" s="64">
        <f>AB116</f>
        <v>9956141.22</v>
      </c>
      <c r="AC115" s="72">
        <f>SUM(AC116)</f>
        <v>0</v>
      </c>
    </row>
    <row r="116" spans="2:29" ht="31.5">
      <c r="B116" s="49"/>
      <c r="C116" s="60" t="s">
        <v>119</v>
      </c>
      <c r="D116" s="61">
        <v>605</v>
      </c>
      <c r="E116" s="62">
        <v>4</v>
      </c>
      <c r="F116" s="62">
        <v>9</v>
      </c>
      <c r="G116" s="63" t="s">
        <v>26</v>
      </c>
      <c r="H116" s="63" t="s">
        <v>8</v>
      </c>
      <c r="I116" s="63" t="s">
        <v>15</v>
      </c>
      <c r="J116" s="63" t="s">
        <v>9</v>
      </c>
      <c r="K116" s="63" t="s">
        <v>127</v>
      </c>
      <c r="L116" s="63" t="s">
        <v>55</v>
      </c>
      <c r="M116" s="61">
        <v>200</v>
      </c>
      <c r="N116" s="67"/>
      <c r="O116" s="72">
        <f t="shared" si="31"/>
        <v>27170856.299999997</v>
      </c>
      <c r="P116" s="64">
        <f>P117</f>
        <v>8991339.16</v>
      </c>
      <c r="Q116" s="72">
        <f>SUM(Q117)</f>
        <v>0</v>
      </c>
      <c r="R116" s="141"/>
      <c r="S116" s="141"/>
      <c r="T116" s="141"/>
      <c r="U116" s="141"/>
      <c r="V116" s="141"/>
      <c r="W116" s="141"/>
      <c r="X116" s="141"/>
      <c r="Y116" s="141"/>
      <c r="Z116" s="64">
        <f>Z117</f>
        <v>8223375.92</v>
      </c>
      <c r="AA116" s="72">
        <f>SUM(AA117)</f>
        <v>0</v>
      </c>
      <c r="AB116" s="64">
        <f>AB117</f>
        <v>9956141.22</v>
      </c>
      <c r="AC116" s="72">
        <f>SUM(AC117)</f>
        <v>0</v>
      </c>
    </row>
    <row r="117" spans="2:29" ht="47.25">
      <c r="B117" s="49"/>
      <c r="C117" s="77" t="s">
        <v>120</v>
      </c>
      <c r="D117" s="69">
        <v>605</v>
      </c>
      <c r="E117" s="70">
        <v>4</v>
      </c>
      <c r="F117" s="70">
        <v>9</v>
      </c>
      <c r="G117" s="71" t="s">
        <v>26</v>
      </c>
      <c r="H117" s="71" t="s">
        <v>8</v>
      </c>
      <c r="I117" s="71" t="s">
        <v>15</v>
      </c>
      <c r="J117" s="71" t="s">
        <v>9</v>
      </c>
      <c r="K117" s="71" t="s">
        <v>127</v>
      </c>
      <c r="L117" s="71" t="s">
        <v>55</v>
      </c>
      <c r="M117" s="69">
        <v>240</v>
      </c>
      <c r="N117" s="67"/>
      <c r="O117" s="72">
        <f t="shared" si="31"/>
        <v>27170856.299999997</v>
      </c>
      <c r="P117" s="72">
        <v>8991339.16</v>
      </c>
      <c r="Q117" s="72">
        <v>0</v>
      </c>
      <c r="R117" s="141"/>
      <c r="S117" s="141"/>
      <c r="T117" s="141"/>
      <c r="U117" s="141"/>
      <c r="V117" s="141"/>
      <c r="W117" s="141"/>
      <c r="X117" s="141"/>
      <c r="Y117" s="141"/>
      <c r="Z117" s="72">
        <v>8223375.92</v>
      </c>
      <c r="AA117" s="72">
        <v>0</v>
      </c>
      <c r="AB117" s="72">
        <v>9956141.22</v>
      </c>
      <c r="AC117" s="72">
        <v>0</v>
      </c>
    </row>
    <row r="118" spans="2:29" ht="47.25">
      <c r="B118" s="49"/>
      <c r="C118" s="60" t="s">
        <v>77</v>
      </c>
      <c r="D118" s="61">
        <v>605</v>
      </c>
      <c r="E118" s="62">
        <v>4</v>
      </c>
      <c r="F118" s="62">
        <v>9</v>
      </c>
      <c r="G118" s="63" t="s">
        <v>26</v>
      </c>
      <c r="H118" s="63" t="s">
        <v>8</v>
      </c>
      <c r="I118" s="63" t="s">
        <v>15</v>
      </c>
      <c r="J118" s="63" t="s">
        <v>9</v>
      </c>
      <c r="K118" s="63" t="s">
        <v>133</v>
      </c>
      <c r="L118" s="63" t="s">
        <v>55</v>
      </c>
      <c r="M118" s="63"/>
      <c r="N118" s="49"/>
      <c r="O118" s="72">
        <f t="shared" si="31"/>
        <v>900000</v>
      </c>
      <c r="P118" s="64">
        <f>P119</f>
        <v>300000</v>
      </c>
      <c r="Q118" s="64">
        <f>Q119</f>
        <v>0</v>
      </c>
      <c r="R118" s="140">
        <f aca="true" t="shared" si="36" ref="R118:Y118">R113-R111</f>
        <v>0</v>
      </c>
      <c r="S118" s="140">
        <f t="shared" si="36"/>
        <v>0</v>
      </c>
      <c r="T118" s="140">
        <f t="shared" si="36"/>
        <v>0</v>
      </c>
      <c r="U118" s="140">
        <f t="shared" si="36"/>
        <v>0</v>
      </c>
      <c r="V118" s="140">
        <f t="shared" si="36"/>
        <v>0</v>
      </c>
      <c r="W118" s="140">
        <f t="shared" si="36"/>
        <v>0</v>
      </c>
      <c r="X118" s="140">
        <f t="shared" si="36"/>
        <v>0</v>
      </c>
      <c r="Y118" s="140" t="e">
        <f t="shared" si="36"/>
        <v>#VALUE!</v>
      </c>
      <c r="Z118" s="64">
        <f aca="true" t="shared" si="37" ref="Z118:AC119">Z119</f>
        <v>300000</v>
      </c>
      <c r="AA118" s="64">
        <f t="shared" si="37"/>
        <v>0</v>
      </c>
      <c r="AB118" s="64">
        <f t="shared" si="37"/>
        <v>300000</v>
      </c>
      <c r="AC118" s="64">
        <f t="shared" si="37"/>
        <v>0</v>
      </c>
    </row>
    <row r="119" spans="2:29" ht="31.5">
      <c r="B119" s="49"/>
      <c r="C119" s="60" t="s">
        <v>119</v>
      </c>
      <c r="D119" s="61">
        <v>605</v>
      </c>
      <c r="E119" s="62">
        <v>4</v>
      </c>
      <c r="F119" s="62">
        <v>9</v>
      </c>
      <c r="G119" s="63" t="s">
        <v>26</v>
      </c>
      <c r="H119" s="63" t="s">
        <v>8</v>
      </c>
      <c r="I119" s="63" t="s">
        <v>15</v>
      </c>
      <c r="J119" s="63" t="s">
        <v>9</v>
      </c>
      <c r="K119" s="63" t="s">
        <v>133</v>
      </c>
      <c r="L119" s="63" t="s">
        <v>55</v>
      </c>
      <c r="M119" s="61">
        <v>200</v>
      </c>
      <c r="N119" s="49"/>
      <c r="O119" s="72">
        <f t="shared" si="31"/>
        <v>900000</v>
      </c>
      <c r="P119" s="64">
        <f>P120</f>
        <v>300000</v>
      </c>
      <c r="Q119" s="64">
        <f>Q120</f>
        <v>0</v>
      </c>
      <c r="Z119" s="64">
        <f t="shared" si="37"/>
        <v>300000</v>
      </c>
      <c r="AA119" s="64">
        <f t="shared" si="37"/>
        <v>0</v>
      </c>
      <c r="AB119" s="64">
        <f t="shared" si="37"/>
        <v>300000</v>
      </c>
      <c r="AC119" s="64">
        <f t="shared" si="37"/>
        <v>0</v>
      </c>
    </row>
    <row r="120" spans="2:29" ht="47.25">
      <c r="B120" s="49"/>
      <c r="C120" s="77" t="s">
        <v>120</v>
      </c>
      <c r="D120" s="69">
        <v>605</v>
      </c>
      <c r="E120" s="70">
        <v>4</v>
      </c>
      <c r="F120" s="70">
        <v>9</v>
      </c>
      <c r="G120" s="71" t="s">
        <v>26</v>
      </c>
      <c r="H120" s="71" t="s">
        <v>8</v>
      </c>
      <c r="I120" s="71" t="s">
        <v>15</v>
      </c>
      <c r="J120" s="71" t="s">
        <v>9</v>
      </c>
      <c r="K120" s="71" t="s">
        <v>133</v>
      </c>
      <c r="L120" s="71" t="s">
        <v>55</v>
      </c>
      <c r="M120" s="69">
        <v>240</v>
      </c>
      <c r="N120" s="67"/>
      <c r="O120" s="72">
        <f t="shared" si="31"/>
        <v>900000</v>
      </c>
      <c r="P120" s="72">
        <v>300000</v>
      </c>
      <c r="Q120" s="72">
        <v>0</v>
      </c>
      <c r="Z120" s="72">
        <v>300000</v>
      </c>
      <c r="AA120" s="72">
        <v>0</v>
      </c>
      <c r="AB120" s="72">
        <v>300000</v>
      </c>
      <c r="AC120" s="72">
        <v>0</v>
      </c>
    </row>
    <row r="121" spans="2:29" ht="34.5" customHeight="1">
      <c r="B121" s="49"/>
      <c r="C121" s="77" t="s">
        <v>206</v>
      </c>
      <c r="D121" s="69">
        <v>605</v>
      </c>
      <c r="E121" s="70">
        <v>4</v>
      </c>
      <c r="F121" s="70">
        <v>9</v>
      </c>
      <c r="G121" s="71" t="s">
        <v>26</v>
      </c>
      <c r="H121" s="71" t="s">
        <v>8</v>
      </c>
      <c r="I121" s="71" t="s">
        <v>15</v>
      </c>
      <c r="J121" s="71" t="s">
        <v>9</v>
      </c>
      <c r="K121" s="71" t="s">
        <v>152</v>
      </c>
      <c r="L121" s="71" t="s">
        <v>55</v>
      </c>
      <c r="M121" s="69"/>
      <c r="N121" s="67"/>
      <c r="O121" s="72">
        <f t="shared" si="31"/>
        <v>150000</v>
      </c>
      <c r="P121" s="72">
        <f>SUM(P122)</f>
        <v>50000</v>
      </c>
      <c r="Q121" s="72">
        <f aca="true" t="shared" si="38" ref="Q121:AC122">SUM(Q122)</f>
        <v>0</v>
      </c>
      <c r="R121" s="72">
        <f t="shared" si="38"/>
        <v>0</v>
      </c>
      <c r="S121" s="72">
        <f t="shared" si="38"/>
        <v>0</v>
      </c>
      <c r="T121" s="72">
        <f t="shared" si="38"/>
        <v>0</v>
      </c>
      <c r="U121" s="72">
        <f t="shared" si="38"/>
        <v>0</v>
      </c>
      <c r="V121" s="72">
        <f t="shared" si="38"/>
        <v>0</v>
      </c>
      <c r="W121" s="72">
        <f t="shared" si="38"/>
        <v>0</v>
      </c>
      <c r="X121" s="72">
        <f t="shared" si="38"/>
        <v>0</v>
      </c>
      <c r="Y121" s="72">
        <f t="shared" si="38"/>
        <v>0</v>
      </c>
      <c r="Z121" s="72">
        <f t="shared" si="38"/>
        <v>50000</v>
      </c>
      <c r="AA121" s="72">
        <f t="shared" si="38"/>
        <v>0</v>
      </c>
      <c r="AB121" s="72">
        <f t="shared" si="38"/>
        <v>50000</v>
      </c>
      <c r="AC121" s="72">
        <f t="shared" si="38"/>
        <v>0</v>
      </c>
    </row>
    <row r="122" spans="2:29" ht="31.5">
      <c r="B122" s="49"/>
      <c r="C122" s="60" t="s">
        <v>119</v>
      </c>
      <c r="D122" s="69">
        <v>605</v>
      </c>
      <c r="E122" s="70">
        <v>4</v>
      </c>
      <c r="F122" s="70">
        <v>9</v>
      </c>
      <c r="G122" s="71" t="s">
        <v>26</v>
      </c>
      <c r="H122" s="71" t="s">
        <v>8</v>
      </c>
      <c r="I122" s="71" t="s">
        <v>15</v>
      </c>
      <c r="J122" s="71" t="s">
        <v>9</v>
      </c>
      <c r="K122" s="71" t="s">
        <v>152</v>
      </c>
      <c r="L122" s="71" t="s">
        <v>55</v>
      </c>
      <c r="M122" s="69">
        <v>200</v>
      </c>
      <c r="N122" s="67"/>
      <c r="O122" s="72">
        <f t="shared" si="31"/>
        <v>150000</v>
      </c>
      <c r="P122" s="72">
        <f>SUM(P123)</f>
        <v>50000</v>
      </c>
      <c r="Q122" s="72">
        <f t="shared" si="38"/>
        <v>0</v>
      </c>
      <c r="R122" s="72">
        <f t="shared" si="38"/>
        <v>0</v>
      </c>
      <c r="S122" s="72">
        <f t="shared" si="38"/>
        <v>0</v>
      </c>
      <c r="T122" s="72">
        <f t="shared" si="38"/>
        <v>0</v>
      </c>
      <c r="U122" s="72">
        <f t="shared" si="38"/>
        <v>0</v>
      </c>
      <c r="V122" s="72">
        <f t="shared" si="38"/>
        <v>0</v>
      </c>
      <c r="W122" s="72">
        <f t="shared" si="38"/>
        <v>0</v>
      </c>
      <c r="X122" s="72">
        <f t="shared" si="38"/>
        <v>0</v>
      </c>
      <c r="Y122" s="72">
        <f t="shared" si="38"/>
        <v>0</v>
      </c>
      <c r="Z122" s="72">
        <f t="shared" si="38"/>
        <v>50000</v>
      </c>
      <c r="AA122" s="72">
        <f t="shared" si="38"/>
        <v>0</v>
      </c>
      <c r="AB122" s="72">
        <f t="shared" si="38"/>
        <v>50000</v>
      </c>
      <c r="AC122" s="72">
        <f t="shared" si="38"/>
        <v>0</v>
      </c>
    </row>
    <row r="123" spans="2:29" ht="47.25">
      <c r="B123" s="49"/>
      <c r="C123" s="77" t="s">
        <v>120</v>
      </c>
      <c r="D123" s="69">
        <v>605</v>
      </c>
      <c r="E123" s="70">
        <v>4</v>
      </c>
      <c r="F123" s="70">
        <v>9</v>
      </c>
      <c r="G123" s="71" t="s">
        <v>26</v>
      </c>
      <c r="H123" s="71" t="s">
        <v>8</v>
      </c>
      <c r="I123" s="71" t="s">
        <v>15</v>
      </c>
      <c r="J123" s="71" t="s">
        <v>9</v>
      </c>
      <c r="K123" s="71" t="s">
        <v>152</v>
      </c>
      <c r="L123" s="71" t="s">
        <v>55</v>
      </c>
      <c r="M123" s="69">
        <v>240</v>
      </c>
      <c r="N123" s="67"/>
      <c r="O123" s="72">
        <f t="shared" si="31"/>
        <v>150000</v>
      </c>
      <c r="P123" s="72">
        <v>50000</v>
      </c>
      <c r="Q123" s="72">
        <v>0</v>
      </c>
      <c r="Z123" s="72">
        <v>50000</v>
      </c>
      <c r="AA123" s="72">
        <v>0</v>
      </c>
      <c r="AB123" s="72">
        <v>50000</v>
      </c>
      <c r="AC123" s="72">
        <v>0</v>
      </c>
    </row>
    <row r="124" spans="2:29" ht="15.75" hidden="1">
      <c r="B124" s="49"/>
      <c r="C124" s="60" t="s">
        <v>184</v>
      </c>
      <c r="D124" s="69">
        <v>605</v>
      </c>
      <c r="E124" s="70">
        <v>4</v>
      </c>
      <c r="F124" s="70">
        <v>9</v>
      </c>
      <c r="G124" s="71" t="s">
        <v>26</v>
      </c>
      <c r="H124" s="71" t="s">
        <v>8</v>
      </c>
      <c r="I124" s="71" t="s">
        <v>15</v>
      </c>
      <c r="J124" s="71" t="s">
        <v>9</v>
      </c>
      <c r="K124" s="71" t="s">
        <v>186</v>
      </c>
      <c r="L124" s="71" t="s">
        <v>55</v>
      </c>
      <c r="M124" s="69"/>
      <c r="N124" s="67"/>
      <c r="O124" s="72">
        <f t="shared" si="31"/>
        <v>0</v>
      </c>
      <c r="P124" s="72">
        <f>SUM(P125)</f>
        <v>0</v>
      </c>
      <c r="Q124" s="72">
        <f aca="true" t="shared" si="39" ref="Q124:AC125">SUM(Q125)</f>
        <v>0</v>
      </c>
      <c r="R124" s="72">
        <f t="shared" si="39"/>
        <v>0</v>
      </c>
      <c r="S124" s="72">
        <f t="shared" si="39"/>
        <v>0</v>
      </c>
      <c r="T124" s="72">
        <f t="shared" si="39"/>
        <v>0</v>
      </c>
      <c r="U124" s="72">
        <f t="shared" si="39"/>
        <v>0</v>
      </c>
      <c r="V124" s="72">
        <f t="shared" si="39"/>
        <v>0</v>
      </c>
      <c r="W124" s="72">
        <f t="shared" si="39"/>
        <v>0</v>
      </c>
      <c r="X124" s="72">
        <f t="shared" si="39"/>
        <v>0</v>
      </c>
      <c r="Y124" s="72">
        <f t="shared" si="39"/>
        <v>0</v>
      </c>
      <c r="Z124" s="72">
        <f t="shared" si="39"/>
        <v>0</v>
      </c>
      <c r="AA124" s="72">
        <f t="shared" si="39"/>
        <v>0</v>
      </c>
      <c r="AB124" s="72">
        <f t="shared" si="39"/>
        <v>0</v>
      </c>
      <c r="AC124" s="72">
        <f t="shared" si="39"/>
        <v>0</v>
      </c>
    </row>
    <row r="125" spans="2:29" ht="31.5" hidden="1">
      <c r="B125" s="49"/>
      <c r="C125" s="60" t="s">
        <v>119</v>
      </c>
      <c r="D125" s="69">
        <v>605</v>
      </c>
      <c r="E125" s="70">
        <v>4</v>
      </c>
      <c r="F125" s="70">
        <v>9</v>
      </c>
      <c r="G125" s="71" t="s">
        <v>26</v>
      </c>
      <c r="H125" s="71" t="s">
        <v>8</v>
      </c>
      <c r="I125" s="71" t="s">
        <v>15</v>
      </c>
      <c r="J125" s="71" t="s">
        <v>9</v>
      </c>
      <c r="K125" s="71" t="s">
        <v>186</v>
      </c>
      <c r="L125" s="71" t="s">
        <v>55</v>
      </c>
      <c r="M125" s="69">
        <v>200</v>
      </c>
      <c r="N125" s="67"/>
      <c r="O125" s="72">
        <f t="shared" si="31"/>
        <v>0</v>
      </c>
      <c r="P125" s="72">
        <f>SUM(P126)</f>
        <v>0</v>
      </c>
      <c r="Q125" s="72">
        <f t="shared" si="39"/>
        <v>0</v>
      </c>
      <c r="R125" s="72">
        <f t="shared" si="39"/>
        <v>0</v>
      </c>
      <c r="S125" s="72">
        <f t="shared" si="39"/>
        <v>0</v>
      </c>
      <c r="T125" s="72">
        <f t="shared" si="39"/>
        <v>0</v>
      </c>
      <c r="U125" s="72">
        <f t="shared" si="39"/>
        <v>0</v>
      </c>
      <c r="V125" s="72">
        <f t="shared" si="39"/>
        <v>0</v>
      </c>
      <c r="W125" s="72">
        <f t="shared" si="39"/>
        <v>0</v>
      </c>
      <c r="X125" s="72">
        <f t="shared" si="39"/>
        <v>0</v>
      </c>
      <c r="Y125" s="72">
        <f t="shared" si="39"/>
        <v>0</v>
      </c>
      <c r="Z125" s="72">
        <f t="shared" si="39"/>
        <v>0</v>
      </c>
      <c r="AA125" s="72">
        <f t="shared" si="39"/>
        <v>0</v>
      </c>
      <c r="AB125" s="72">
        <f t="shared" si="39"/>
        <v>0</v>
      </c>
      <c r="AC125" s="72">
        <f t="shared" si="39"/>
        <v>0</v>
      </c>
    </row>
    <row r="126" spans="2:29" ht="47.25" hidden="1">
      <c r="B126" s="49"/>
      <c r="C126" s="77" t="s">
        <v>120</v>
      </c>
      <c r="D126" s="69">
        <v>605</v>
      </c>
      <c r="E126" s="70">
        <v>4</v>
      </c>
      <c r="F126" s="70">
        <v>9</v>
      </c>
      <c r="G126" s="71" t="s">
        <v>26</v>
      </c>
      <c r="H126" s="71" t="s">
        <v>8</v>
      </c>
      <c r="I126" s="71" t="s">
        <v>15</v>
      </c>
      <c r="J126" s="71" t="s">
        <v>9</v>
      </c>
      <c r="K126" s="71" t="s">
        <v>186</v>
      </c>
      <c r="L126" s="71" t="s">
        <v>55</v>
      </c>
      <c r="M126" s="69">
        <v>240</v>
      </c>
      <c r="N126" s="67"/>
      <c r="O126" s="72">
        <f t="shared" si="31"/>
        <v>0</v>
      </c>
      <c r="P126" s="72">
        <v>0</v>
      </c>
      <c r="Q126" s="72">
        <v>0</v>
      </c>
      <c r="Z126" s="72">
        <v>0</v>
      </c>
      <c r="AA126" s="72">
        <v>0</v>
      </c>
      <c r="AB126" s="72">
        <v>0</v>
      </c>
      <c r="AC126" s="72">
        <v>0</v>
      </c>
    </row>
    <row r="127" spans="2:29" ht="15.75" hidden="1">
      <c r="B127" s="49"/>
      <c r="C127" s="60" t="s">
        <v>185</v>
      </c>
      <c r="D127" s="69">
        <v>605</v>
      </c>
      <c r="E127" s="70">
        <v>4</v>
      </c>
      <c r="F127" s="70">
        <v>9</v>
      </c>
      <c r="G127" s="71" t="s">
        <v>26</v>
      </c>
      <c r="H127" s="71" t="s">
        <v>8</v>
      </c>
      <c r="I127" s="71" t="s">
        <v>15</v>
      </c>
      <c r="J127" s="71" t="s">
        <v>9</v>
      </c>
      <c r="K127" s="71" t="s">
        <v>148</v>
      </c>
      <c r="L127" s="71" t="s">
        <v>55</v>
      </c>
      <c r="M127" s="69"/>
      <c r="N127" s="67"/>
      <c r="O127" s="72">
        <f t="shared" si="31"/>
        <v>0</v>
      </c>
      <c r="P127" s="72">
        <f>SUM(P128)</f>
        <v>0</v>
      </c>
      <c r="Q127" s="72">
        <f aca="true" t="shared" si="40" ref="Q127:AC128">SUM(Q128)</f>
        <v>0</v>
      </c>
      <c r="R127" s="72">
        <f t="shared" si="40"/>
        <v>0</v>
      </c>
      <c r="S127" s="72">
        <f t="shared" si="40"/>
        <v>0</v>
      </c>
      <c r="T127" s="72">
        <f t="shared" si="40"/>
        <v>0</v>
      </c>
      <c r="U127" s="72">
        <f t="shared" si="40"/>
        <v>0</v>
      </c>
      <c r="V127" s="72">
        <f t="shared" si="40"/>
        <v>0</v>
      </c>
      <c r="W127" s="72">
        <f t="shared" si="40"/>
        <v>0</v>
      </c>
      <c r="X127" s="72">
        <f t="shared" si="40"/>
        <v>0</v>
      </c>
      <c r="Y127" s="72">
        <f t="shared" si="40"/>
        <v>0</v>
      </c>
      <c r="Z127" s="72">
        <f t="shared" si="40"/>
        <v>0</v>
      </c>
      <c r="AA127" s="72">
        <f t="shared" si="40"/>
        <v>0</v>
      </c>
      <c r="AB127" s="72">
        <f t="shared" si="40"/>
        <v>0</v>
      </c>
      <c r="AC127" s="72">
        <f t="shared" si="40"/>
        <v>0</v>
      </c>
    </row>
    <row r="128" spans="2:29" ht="31.5" hidden="1">
      <c r="B128" s="49"/>
      <c r="C128" s="60" t="s">
        <v>119</v>
      </c>
      <c r="D128" s="69">
        <v>605</v>
      </c>
      <c r="E128" s="70">
        <v>4</v>
      </c>
      <c r="F128" s="70">
        <v>9</v>
      </c>
      <c r="G128" s="71" t="s">
        <v>26</v>
      </c>
      <c r="H128" s="71" t="s">
        <v>8</v>
      </c>
      <c r="I128" s="71" t="s">
        <v>15</v>
      </c>
      <c r="J128" s="71" t="s">
        <v>9</v>
      </c>
      <c r="K128" s="71" t="s">
        <v>148</v>
      </c>
      <c r="L128" s="71" t="s">
        <v>55</v>
      </c>
      <c r="M128" s="69">
        <v>200</v>
      </c>
      <c r="N128" s="67"/>
      <c r="O128" s="72">
        <f t="shared" si="31"/>
        <v>0</v>
      </c>
      <c r="P128" s="72">
        <f>SUM(P129)</f>
        <v>0</v>
      </c>
      <c r="Q128" s="72">
        <f t="shared" si="40"/>
        <v>0</v>
      </c>
      <c r="R128" s="72">
        <f t="shared" si="40"/>
        <v>0</v>
      </c>
      <c r="S128" s="72">
        <f t="shared" si="40"/>
        <v>0</v>
      </c>
      <c r="T128" s="72">
        <f t="shared" si="40"/>
        <v>0</v>
      </c>
      <c r="U128" s="72">
        <f t="shared" si="40"/>
        <v>0</v>
      </c>
      <c r="V128" s="72">
        <f t="shared" si="40"/>
        <v>0</v>
      </c>
      <c r="W128" s="72">
        <f t="shared" si="40"/>
        <v>0</v>
      </c>
      <c r="X128" s="72">
        <f t="shared" si="40"/>
        <v>0</v>
      </c>
      <c r="Y128" s="72">
        <f t="shared" si="40"/>
        <v>0</v>
      </c>
      <c r="Z128" s="72">
        <f t="shared" si="40"/>
        <v>0</v>
      </c>
      <c r="AA128" s="72">
        <f t="shared" si="40"/>
        <v>0</v>
      </c>
      <c r="AB128" s="72">
        <f t="shared" si="40"/>
        <v>0</v>
      </c>
      <c r="AC128" s="72">
        <f t="shared" si="40"/>
        <v>0</v>
      </c>
    </row>
    <row r="129" spans="2:29" ht="47.25" hidden="1">
      <c r="B129" s="49"/>
      <c r="C129" s="77" t="s">
        <v>120</v>
      </c>
      <c r="D129" s="69">
        <v>605</v>
      </c>
      <c r="E129" s="70">
        <v>4</v>
      </c>
      <c r="F129" s="70">
        <v>9</v>
      </c>
      <c r="G129" s="71" t="s">
        <v>26</v>
      </c>
      <c r="H129" s="71" t="s">
        <v>8</v>
      </c>
      <c r="I129" s="71" t="s">
        <v>15</v>
      </c>
      <c r="J129" s="71" t="s">
        <v>9</v>
      </c>
      <c r="K129" s="71" t="s">
        <v>148</v>
      </c>
      <c r="L129" s="71" t="s">
        <v>55</v>
      </c>
      <c r="M129" s="69">
        <v>240</v>
      </c>
      <c r="N129" s="67"/>
      <c r="O129" s="72">
        <f t="shared" si="31"/>
        <v>0</v>
      </c>
      <c r="P129" s="72">
        <v>0</v>
      </c>
      <c r="Q129" s="72">
        <v>0</v>
      </c>
      <c r="Z129" s="72">
        <v>0</v>
      </c>
      <c r="AA129" s="72">
        <v>0</v>
      </c>
      <c r="AB129" s="72">
        <v>0</v>
      </c>
      <c r="AC129" s="72">
        <v>0</v>
      </c>
    </row>
    <row r="130" spans="2:29" ht="15.75" hidden="1">
      <c r="B130" s="49"/>
      <c r="C130" s="77"/>
      <c r="D130" s="69"/>
      <c r="E130" s="70"/>
      <c r="F130" s="70"/>
      <c r="G130" s="71"/>
      <c r="H130" s="71"/>
      <c r="I130" s="71"/>
      <c r="J130" s="71"/>
      <c r="K130" s="71"/>
      <c r="L130" s="71"/>
      <c r="M130" s="69"/>
      <c r="N130" s="67"/>
      <c r="O130" s="72"/>
      <c r="P130" s="72"/>
      <c r="Q130" s="72"/>
      <c r="Z130" s="72"/>
      <c r="AA130" s="72"/>
      <c r="AB130" s="72"/>
      <c r="AC130" s="72"/>
    </row>
    <row r="131" spans="2:29" ht="15.75" hidden="1">
      <c r="B131" s="49"/>
      <c r="C131" s="77"/>
      <c r="D131" s="69"/>
      <c r="E131" s="70"/>
      <c r="F131" s="70"/>
      <c r="G131" s="71"/>
      <c r="H131" s="71"/>
      <c r="I131" s="71"/>
      <c r="J131" s="71"/>
      <c r="K131" s="71"/>
      <c r="L131" s="71"/>
      <c r="M131" s="69"/>
      <c r="N131" s="67"/>
      <c r="O131" s="72"/>
      <c r="P131" s="72"/>
      <c r="Q131" s="72"/>
      <c r="Z131" s="72"/>
      <c r="AA131" s="72"/>
      <c r="AB131" s="72"/>
      <c r="AC131" s="72"/>
    </row>
    <row r="132" spans="2:29" ht="15.75" hidden="1">
      <c r="B132" s="49"/>
      <c r="C132" s="77"/>
      <c r="D132" s="69"/>
      <c r="E132" s="70"/>
      <c r="F132" s="70"/>
      <c r="G132" s="71"/>
      <c r="H132" s="71"/>
      <c r="I132" s="71"/>
      <c r="J132" s="71"/>
      <c r="K132" s="71"/>
      <c r="L132" s="71"/>
      <c r="M132" s="69"/>
      <c r="N132" s="67"/>
      <c r="O132" s="72"/>
      <c r="P132" s="72"/>
      <c r="Q132" s="72"/>
      <c r="Z132" s="72"/>
      <c r="AA132" s="72"/>
      <c r="AB132" s="72"/>
      <c r="AC132" s="72"/>
    </row>
    <row r="133" spans="2:29" ht="78.75" hidden="1">
      <c r="B133" s="49"/>
      <c r="C133" s="60" t="s">
        <v>169</v>
      </c>
      <c r="D133" s="69">
        <v>605</v>
      </c>
      <c r="E133" s="70">
        <v>4</v>
      </c>
      <c r="F133" s="70">
        <v>9</v>
      </c>
      <c r="G133" s="71" t="s">
        <v>174</v>
      </c>
      <c r="H133" s="71" t="s">
        <v>55</v>
      </c>
      <c r="I133" s="71" t="s">
        <v>38</v>
      </c>
      <c r="J133" s="71" t="s">
        <v>55</v>
      </c>
      <c r="K133" s="71" t="s">
        <v>112</v>
      </c>
      <c r="L133" s="71" t="s">
        <v>55</v>
      </c>
      <c r="M133" s="69"/>
      <c r="N133" s="67"/>
      <c r="O133" s="72">
        <f t="shared" si="31"/>
        <v>0</v>
      </c>
      <c r="P133" s="72">
        <f>SUM(P134+P139)</f>
        <v>0</v>
      </c>
      <c r="Q133" s="72">
        <f aca="true" t="shared" si="41" ref="Q133:AC133">SUM(Q134+Q139)</f>
        <v>0</v>
      </c>
      <c r="R133" s="72">
        <f t="shared" si="41"/>
        <v>0</v>
      </c>
      <c r="S133" s="72">
        <f t="shared" si="41"/>
        <v>0</v>
      </c>
      <c r="T133" s="72">
        <f t="shared" si="41"/>
        <v>0</v>
      </c>
      <c r="U133" s="72">
        <f t="shared" si="41"/>
        <v>0</v>
      </c>
      <c r="V133" s="72">
        <f t="shared" si="41"/>
        <v>0</v>
      </c>
      <c r="W133" s="72">
        <f t="shared" si="41"/>
        <v>0</v>
      </c>
      <c r="X133" s="72">
        <f t="shared" si="41"/>
        <v>0</v>
      </c>
      <c r="Y133" s="72">
        <f t="shared" si="41"/>
        <v>0</v>
      </c>
      <c r="Z133" s="72">
        <f t="shared" si="41"/>
        <v>0</v>
      </c>
      <c r="AA133" s="72">
        <f t="shared" si="41"/>
        <v>0</v>
      </c>
      <c r="AB133" s="72">
        <f t="shared" si="41"/>
        <v>0</v>
      </c>
      <c r="AC133" s="72">
        <f t="shared" si="41"/>
        <v>0</v>
      </c>
    </row>
    <row r="134" spans="2:29" ht="63" hidden="1">
      <c r="B134" s="49"/>
      <c r="C134" s="60" t="s">
        <v>170</v>
      </c>
      <c r="D134" s="69">
        <v>605</v>
      </c>
      <c r="E134" s="70">
        <v>4</v>
      </c>
      <c r="F134" s="70">
        <v>9</v>
      </c>
      <c r="G134" s="71" t="s">
        <v>174</v>
      </c>
      <c r="H134" s="71" t="s">
        <v>8</v>
      </c>
      <c r="I134" s="71" t="s">
        <v>38</v>
      </c>
      <c r="J134" s="71" t="s">
        <v>55</v>
      </c>
      <c r="K134" s="71" t="s">
        <v>112</v>
      </c>
      <c r="L134" s="71" t="s">
        <v>55</v>
      </c>
      <c r="M134" s="69"/>
      <c r="N134" s="67"/>
      <c r="O134" s="72">
        <f t="shared" si="31"/>
        <v>0</v>
      </c>
      <c r="P134" s="72">
        <f aca="true" t="shared" si="42" ref="P134:AC137">SUM(P135)</f>
        <v>0</v>
      </c>
      <c r="Q134" s="72">
        <f t="shared" si="42"/>
        <v>0</v>
      </c>
      <c r="R134" s="72">
        <f t="shared" si="42"/>
        <v>0</v>
      </c>
      <c r="S134" s="72">
        <f t="shared" si="42"/>
        <v>0</v>
      </c>
      <c r="T134" s="72">
        <f t="shared" si="42"/>
        <v>0</v>
      </c>
      <c r="U134" s="72">
        <f t="shared" si="42"/>
        <v>0</v>
      </c>
      <c r="V134" s="72">
        <f t="shared" si="42"/>
        <v>0</v>
      </c>
      <c r="W134" s="72">
        <f t="shared" si="42"/>
        <v>0</v>
      </c>
      <c r="X134" s="72">
        <f t="shared" si="42"/>
        <v>0</v>
      </c>
      <c r="Y134" s="72">
        <f t="shared" si="42"/>
        <v>0</v>
      </c>
      <c r="Z134" s="72">
        <f t="shared" si="42"/>
        <v>0</v>
      </c>
      <c r="AA134" s="72">
        <f t="shared" si="42"/>
        <v>0</v>
      </c>
      <c r="AB134" s="72">
        <f t="shared" si="42"/>
        <v>0</v>
      </c>
      <c r="AC134" s="72">
        <f t="shared" si="42"/>
        <v>0</v>
      </c>
    </row>
    <row r="135" spans="2:29" ht="67.5" customHeight="1" hidden="1">
      <c r="B135" s="49"/>
      <c r="C135" s="60" t="s">
        <v>178</v>
      </c>
      <c r="D135" s="69">
        <v>605</v>
      </c>
      <c r="E135" s="70">
        <v>4</v>
      </c>
      <c r="F135" s="70">
        <v>9</v>
      </c>
      <c r="G135" s="71" t="s">
        <v>174</v>
      </c>
      <c r="H135" s="71" t="s">
        <v>8</v>
      </c>
      <c r="I135" s="71" t="s">
        <v>15</v>
      </c>
      <c r="J135" s="71" t="s">
        <v>55</v>
      </c>
      <c r="K135" s="71" t="s">
        <v>112</v>
      </c>
      <c r="L135" s="71" t="s">
        <v>55</v>
      </c>
      <c r="M135" s="69"/>
      <c r="N135" s="67"/>
      <c r="O135" s="72">
        <f t="shared" si="31"/>
        <v>0</v>
      </c>
      <c r="P135" s="72">
        <f t="shared" si="42"/>
        <v>0</v>
      </c>
      <c r="Q135" s="72">
        <f t="shared" si="42"/>
        <v>0</v>
      </c>
      <c r="R135" s="72">
        <f t="shared" si="42"/>
        <v>0</v>
      </c>
      <c r="S135" s="72">
        <f t="shared" si="42"/>
        <v>0</v>
      </c>
      <c r="T135" s="72">
        <f t="shared" si="42"/>
        <v>0</v>
      </c>
      <c r="U135" s="72">
        <f t="shared" si="42"/>
        <v>0</v>
      </c>
      <c r="V135" s="72">
        <f t="shared" si="42"/>
        <v>0</v>
      </c>
      <c r="W135" s="72">
        <f t="shared" si="42"/>
        <v>0</v>
      </c>
      <c r="X135" s="72">
        <f t="shared" si="42"/>
        <v>0</v>
      </c>
      <c r="Y135" s="72">
        <f t="shared" si="42"/>
        <v>0</v>
      </c>
      <c r="Z135" s="72">
        <f t="shared" si="42"/>
        <v>0</v>
      </c>
      <c r="AA135" s="72">
        <f t="shared" si="42"/>
        <v>0</v>
      </c>
      <c r="AB135" s="72">
        <f t="shared" si="42"/>
        <v>0</v>
      </c>
      <c r="AC135" s="72">
        <f t="shared" si="42"/>
        <v>0</v>
      </c>
    </row>
    <row r="136" spans="2:29" ht="126" hidden="1">
      <c r="B136" s="49"/>
      <c r="C136" s="60" t="s">
        <v>175</v>
      </c>
      <c r="D136" s="69">
        <v>605</v>
      </c>
      <c r="E136" s="70">
        <v>4</v>
      </c>
      <c r="F136" s="70">
        <v>9</v>
      </c>
      <c r="G136" s="71" t="s">
        <v>174</v>
      </c>
      <c r="H136" s="71" t="s">
        <v>8</v>
      </c>
      <c r="I136" s="71" t="s">
        <v>15</v>
      </c>
      <c r="J136" s="71" t="s">
        <v>9</v>
      </c>
      <c r="K136" s="71" t="s">
        <v>23</v>
      </c>
      <c r="L136" s="71" t="s">
        <v>55</v>
      </c>
      <c r="M136" s="69"/>
      <c r="N136" s="67"/>
      <c r="O136" s="72">
        <f t="shared" si="31"/>
        <v>0</v>
      </c>
      <c r="P136" s="72">
        <f t="shared" si="42"/>
        <v>0</v>
      </c>
      <c r="Q136" s="72">
        <f t="shared" si="42"/>
        <v>0</v>
      </c>
      <c r="R136" s="72">
        <f t="shared" si="42"/>
        <v>0</v>
      </c>
      <c r="S136" s="72">
        <f t="shared" si="42"/>
        <v>0</v>
      </c>
      <c r="T136" s="72">
        <f t="shared" si="42"/>
        <v>0</v>
      </c>
      <c r="U136" s="72">
        <f t="shared" si="42"/>
        <v>0</v>
      </c>
      <c r="V136" s="72">
        <f t="shared" si="42"/>
        <v>0</v>
      </c>
      <c r="W136" s="72">
        <f t="shared" si="42"/>
        <v>0</v>
      </c>
      <c r="X136" s="72">
        <f t="shared" si="42"/>
        <v>0</v>
      </c>
      <c r="Y136" s="72">
        <f t="shared" si="42"/>
        <v>0</v>
      </c>
      <c r="Z136" s="72">
        <f t="shared" si="42"/>
        <v>0</v>
      </c>
      <c r="AA136" s="72">
        <f t="shared" si="42"/>
        <v>0</v>
      </c>
      <c r="AB136" s="72">
        <f t="shared" si="42"/>
        <v>0</v>
      </c>
      <c r="AC136" s="72">
        <f t="shared" si="42"/>
        <v>0</v>
      </c>
    </row>
    <row r="137" spans="2:29" ht="31.5" hidden="1">
      <c r="B137" s="49"/>
      <c r="C137" s="60" t="s">
        <v>119</v>
      </c>
      <c r="D137" s="69">
        <v>605</v>
      </c>
      <c r="E137" s="70">
        <v>4</v>
      </c>
      <c r="F137" s="70">
        <v>9</v>
      </c>
      <c r="G137" s="71" t="s">
        <v>174</v>
      </c>
      <c r="H137" s="71" t="s">
        <v>8</v>
      </c>
      <c r="I137" s="71" t="s">
        <v>15</v>
      </c>
      <c r="J137" s="71" t="s">
        <v>9</v>
      </c>
      <c r="K137" s="71" t="s">
        <v>23</v>
      </c>
      <c r="L137" s="71" t="s">
        <v>55</v>
      </c>
      <c r="M137" s="69">
        <v>200</v>
      </c>
      <c r="N137" s="67"/>
      <c r="O137" s="72">
        <f>P137+Q137+Z137+AA137+AB137+AC137</f>
        <v>0</v>
      </c>
      <c r="P137" s="72">
        <f t="shared" si="42"/>
        <v>0</v>
      </c>
      <c r="Q137" s="72">
        <f t="shared" si="42"/>
        <v>0</v>
      </c>
      <c r="R137" s="72">
        <f t="shared" si="42"/>
        <v>0</v>
      </c>
      <c r="S137" s="72">
        <f t="shared" si="42"/>
        <v>0</v>
      </c>
      <c r="T137" s="72">
        <f t="shared" si="42"/>
        <v>0</v>
      </c>
      <c r="U137" s="72">
        <f t="shared" si="42"/>
        <v>0</v>
      </c>
      <c r="V137" s="72">
        <f t="shared" si="42"/>
        <v>0</v>
      </c>
      <c r="W137" s="72">
        <f t="shared" si="42"/>
        <v>0</v>
      </c>
      <c r="X137" s="72">
        <f t="shared" si="42"/>
        <v>0</v>
      </c>
      <c r="Y137" s="72">
        <f t="shared" si="42"/>
        <v>0</v>
      </c>
      <c r="Z137" s="72">
        <f t="shared" si="42"/>
        <v>0</v>
      </c>
      <c r="AA137" s="72">
        <f t="shared" si="42"/>
        <v>0</v>
      </c>
      <c r="AB137" s="72">
        <f t="shared" si="42"/>
        <v>0</v>
      </c>
      <c r="AC137" s="72">
        <f t="shared" si="42"/>
        <v>0</v>
      </c>
    </row>
    <row r="138" spans="2:29" ht="47.25" hidden="1">
      <c r="B138" s="49"/>
      <c r="C138" s="77" t="s">
        <v>120</v>
      </c>
      <c r="D138" s="69">
        <v>605</v>
      </c>
      <c r="E138" s="70">
        <v>4</v>
      </c>
      <c r="F138" s="70">
        <v>9</v>
      </c>
      <c r="G138" s="71" t="s">
        <v>174</v>
      </c>
      <c r="H138" s="71" t="s">
        <v>8</v>
      </c>
      <c r="I138" s="71" t="s">
        <v>15</v>
      </c>
      <c r="J138" s="71" t="s">
        <v>9</v>
      </c>
      <c r="K138" s="71" t="s">
        <v>23</v>
      </c>
      <c r="L138" s="71" t="s">
        <v>55</v>
      </c>
      <c r="M138" s="69">
        <v>240</v>
      </c>
      <c r="N138" s="67"/>
      <c r="O138" s="72">
        <f>P138+Q138+Z138+AA138+AB138+AC138</f>
        <v>0</v>
      </c>
      <c r="P138" s="72"/>
      <c r="Q138" s="72">
        <v>0</v>
      </c>
      <c r="Z138" s="72"/>
      <c r="AA138" s="72">
        <v>0</v>
      </c>
      <c r="AB138" s="72"/>
      <c r="AC138" s="72">
        <v>0</v>
      </c>
    </row>
    <row r="139" spans="2:29" ht="63" hidden="1">
      <c r="B139" s="49"/>
      <c r="C139" s="60" t="s">
        <v>172</v>
      </c>
      <c r="D139" s="69">
        <v>605</v>
      </c>
      <c r="E139" s="70">
        <v>4</v>
      </c>
      <c r="F139" s="70">
        <v>9</v>
      </c>
      <c r="G139" s="71" t="s">
        <v>174</v>
      </c>
      <c r="H139" s="71" t="s">
        <v>9</v>
      </c>
      <c r="I139" s="71" t="s">
        <v>38</v>
      </c>
      <c r="J139" s="71" t="s">
        <v>55</v>
      </c>
      <c r="K139" s="71" t="s">
        <v>112</v>
      </c>
      <c r="L139" s="71" t="s">
        <v>55</v>
      </c>
      <c r="M139" s="69"/>
      <c r="N139" s="67"/>
      <c r="O139" s="72">
        <f t="shared" si="31"/>
        <v>0</v>
      </c>
      <c r="P139" s="72">
        <f aca="true" t="shared" si="43" ref="P139:AC142">SUM(P140)</f>
        <v>0</v>
      </c>
      <c r="Q139" s="72">
        <f t="shared" si="43"/>
        <v>0</v>
      </c>
      <c r="R139" s="72">
        <f t="shared" si="43"/>
        <v>0</v>
      </c>
      <c r="S139" s="72">
        <f t="shared" si="43"/>
        <v>0</v>
      </c>
      <c r="T139" s="72">
        <f t="shared" si="43"/>
        <v>0</v>
      </c>
      <c r="U139" s="72">
        <f t="shared" si="43"/>
        <v>0</v>
      </c>
      <c r="V139" s="72">
        <f t="shared" si="43"/>
        <v>0</v>
      </c>
      <c r="W139" s="72">
        <f t="shared" si="43"/>
        <v>0</v>
      </c>
      <c r="X139" s="72">
        <f t="shared" si="43"/>
        <v>0</v>
      </c>
      <c r="Y139" s="72">
        <f t="shared" si="43"/>
        <v>0</v>
      </c>
      <c r="Z139" s="72">
        <f t="shared" si="43"/>
        <v>0</v>
      </c>
      <c r="AA139" s="72">
        <f t="shared" si="43"/>
        <v>0</v>
      </c>
      <c r="AB139" s="72">
        <f t="shared" si="43"/>
        <v>0</v>
      </c>
      <c r="AC139" s="72">
        <f t="shared" si="43"/>
        <v>0</v>
      </c>
    </row>
    <row r="140" spans="2:29" ht="47.25" hidden="1">
      <c r="B140" s="49"/>
      <c r="C140" s="60" t="s">
        <v>177</v>
      </c>
      <c r="D140" s="69">
        <v>605</v>
      </c>
      <c r="E140" s="70">
        <v>4</v>
      </c>
      <c r="F140" s="70">
        <v>9</v>
      </c>
      <c r="G140" s="71" t="s">
        <v>174</v>
      </c>
      <c r="H140" s="71" t="s">
        <v>9</v>
      </c>
      <c r="I140" s="71" t="s">
        <v>15</v>
      </c>
      <c r="J140" s="71" t="s">
        <v>55</v>
      </c>
      <c r="K140" s="71" t="s">
        <v>112</v>
      </c>
      <c r="L140" s="71" t="s">
        <v>55</v>
      </c>
      <c r="M140" s="69"/>
      <c r="N140" s="67"/>
      <c r="O140" s="72">
        <f t="shared" si="31"/>
        <v>0</v>
      </c>
      <c r="P140" s="72">
        <f t="shared" si="43"/>
        <v>0</v>
      </c>
      <c r="Q140" s="72">
        <f t="shared" si="43"/>
        <v>0</v>
      </c>
      <c r="R140" s="72">
        <f t="shared" si="43"/>
        <v>0</v>
      </c>
      <c r="S140" s="72">
        <f t="shared" si="43"/>
        <v>0</v>
      </c>
      <c r="T140" s="72">
        <f t="shared" si="43"/>
        <v>0</v>
      </c>
      <c r="U140" s="72">
        <f t="shared" si="43"/>
        <v>0</v>
      </c>
      <c r="V140" s="72">
        <f t="shared" si="43"/>
        <v>0</v>
      </c>
      <c r="W140" s="72">
        <f t="shared" si="43"/>
        <v>0</v>
      </c>
      <c r="X140" s="72">
        <f t="shared" si="43"/>
        <v>0</v>
      </c>
      <c r="Y140" s="72">
        <f t="shared" si="43"/>
        <v>0</v>
      </c>
      <c r="Z140" s="72">
        <f t="shared" si="43"/>
        <v>0</v>
      </c>
      <c r="AA140" s="72">
        <f t="shared" si="43"/>
        <v>0</v>
      </c>
      <c r="AB140" s="72">
        <f t="shared" si="43"/>
        <v>0</v>
      </c>
      <c r="AC140" s="72">
        <f t="shared" si="43"/>
        <v>0</v>
      </c>
    </row>
    <row r="141" spans="2:29" ht="151.5" customHeight="1" hidden="1">
      <c r="B141" s="49"/>
      <c r="C141" s="60" t="s">
        <v>180</v>
      </c>
      <c r="D141" s="69">
        <v>605</v>
      </c>
      <c r="E141" s="70">
        <v>4</v>
      </c>
      <c r="F141" s="70">
        <v>9</v>
      </c>
      <c r="G141" s="71" t="s">
        <v>174</v>
      </c>
      <c r="H141" s="71" t="s">
        <v>9</v>
      </c>
      <c r="I141" s="71" t="s">
        <v>15</v>
      </c>
      <c r="J141" s="71" t="s">
        <v>9</v>
      </c>
      <c r="K141" s="71" t="s">
        <v>23</v>
      </c>
      <c r="L141" s="71" t="s">
        <v>55</v>
      </c>
      <c r="M141" s="69"/>
      <c r="N141" s="67"/>
      <c r="O141" s="72">
        <f t="shared" si="31"/>
        <v>0</v>
      </c>
      <c r="P141" s="72">
        <f t="shared" si="43"/>
        <v>0</v>
      </c>
      <c r="Q141" s="72">
        <f t="shared" si="43"/>
        <v>0</v>
      </c>
      <c r="R141" s="72">
        <f t="shared" si="43"/>
        <v>0</v>
      </c>
      <c r="S141" s="72">
        <f t="shared" si="43"/>
        <v>0</v>
      </c>
      <c r="T141" s="72">
        <f t="shared" si="43"/>
        <v>0</v>
      </c>
      <c r="U141" s="72">
        <f t="shared" si="43"/>
        <v>0</v>
      </c>
      <c r="V141" s="72">
        <f t="shared" si="43"/>
        <v>0</v>
      </c>
      <c r="W141" s="72">
        <f t="shared" si="43"/>
        <v>0</v>
      </c>
      <c r="X141" s="72">
        <f t="shared" si="43"/>
        <v>0</v>
      </c>
      <c r="Y141" s="72">
        <f t="shared" si="43"/>
        <v>0</v>
      </c>
      <c r="Z141" s="72">
        <f t="shared" si="43"/>
        <v>0</v>
      </c>
      <c r="AA141" s="72">
        <f t="shared" si="43"/>
        <v>0</v>
      </c>
      <c r="AB141" s="72">
        <f t="shared" si="43"/>
        <v>0</v>
      </c>
      <c r="AC141" s="72">
        <f t="shared" si="43"/>
        <v>0</v>
      </c>
    </row>
    <row r="142" spans="2:29" ht="38.25" customHeight="1" hidden="1">
      <c r="B142" s="49"/>
      <c r="C142" s="60" t="s">
        <v>119</v>
      </c>
      <c r="D142" s="69">
        <v>605</v>
      </c>
      <c r="E142" s="70">
        <v>4</v>
      </c>
      <c r="F142" s="70">
        <v>9</v>
      </c>
      <c r="G142" s="71" t="s">
        <v>174</v>
      </c>
      <c r="H142" s="71" t="s">
        <v>9</v>
      </c>
      <c r="I142" s="71" t="s">
        <v>15</v>
      </c>
      <c r="J142" s="71" t="s">
        <v>9</v>
      </c>
      <c r="K142" s="71" t="s">
        <v>23</v>
      </c>
      <c r="L142" s="71" t="s">
        <v>55</v>
      </c>
      <c r="M142" s="69">
        <v>200</v>
      </c>
      <c r="N142" s="67"/>
      <c r="O142" s="72">
        <f t="shared" si="31"/>
        <v>0</v>
      </c>
      <c r="P142" s="72">
        <f t="shared" si="43"/>
        <v>0</v>
      </c>
      <c r="Q142" s="72">
        <f t="shared" si="43"/>
        <v>0</v>
      </c>
      <c r="R142" s="72">
        <f t="shared" si="43"/>
        <v>0</v>
      </c>
      <c r="S142" s="72">
        <f t="shared" si="43"/>
        <v>0</v>
      </c>
      <c r="T142" s="72">
        <f t="shared" si="43"/>
        <v>0</v>
      </c>
      <c r="U142" s="72">
        <f t="shared" si="43"/>
        <v>0</v>
      </c>
      <c r="V142" s="72">
        <f t="shared" si="43"/>
        <v>0</v>
      </c>
      <c r="W142" s="72">
        <f t="shared" si="43"/>
        <v>0</v>
      </c>
      <c r="X142" s="72">
        <f t="shared" si="43"/>
        <v>0</v>
      </c>
      <c r="Y142" s="72">
        <f t="shared" si="43"/>
        <v>0</v>
      </c>
      <c r="Z142" s="72">
        <f t="shared" si="43"/>
        <v>0</v>
      </c>
      <c r="AA142" s="72">
        <f t="shared" si="43"/>
        <v>0</v>
      </c>
      <c r="AB142" s="72">
        <f t="shared" si="43"/>
        <v>0</v>
      </c>
      <c r="AC142" s="72">
        <f t="shared" si="43"/>
        <v>0</v>
      </c>
    </row>
    <row r="143" spans="2:29" ht="47.25" hidden="1">
      <c r="B143" s="49"/>
      <c r="C143" s="77" t="s">
        <v>120</v>
      </c>
      <c r="D143" s="69">
        <v>605</v>
      </c>
      <c r="E143" s="70">
        <v>4</v>
      </c>
      <c r="F143" s="70">
        <v>9</v>
      </c>
      <c r="G143" s="71" t="s">
        <v>174</v>
      </c>
      <c r="H143" s="71" t="s">
        <v>9</v>
      </c>
      <c r="I143" s="71" t="s">
        <v>15</v>
      </c>
      <c r="J143" s="71" t="s">
        <v>9</v>
      </c>
      <c r="K143" s="71" t="s">
        <v>23</v>
      </c>
      <c r="L143" s="71" t="s">
        <v>55</v>
      </c>
      <c r="M143" s="69">
        <v>240</v>
      </c>
      <c r="N143" s="67"/>
      <c r="O143" s="72">
        <f t="shared" si="31"/>
        <v>0</v>
      </c>
      <c r="P143" s="72"/>
      <c r="Q143" s="72">
        <v>0</v>
      </c>
      <c r="Z143" s="72"/>
      <c r="AA143" s="72">
        <v>0</v>
      </c>
      <c r="AB143" s="72"/>
      <c r="AC143" s="72">
        <v>0</v>
      </c>
    </row>
    <row r="144" spans="2:29" ht="15.75" hidden="1">
      <c r="B144" s="49"/>
      <c r="C144" s="77"/>
      <c r="D144" s="69"/>
      <c r="E144" s="70"/>
      <c r="F144" s="70"/>
      <c r="G144" s="71"/>
      <c r="H144" s="71"/>
      <c r="I144" s="71"/>
      <c r="J144" s="71"/>
      <c r="K144" s="71"/>
      <c r="L144" s="71"/>
      <c r="M144" s="69"/>
      <c r="N144" s="67"/>
      <c r="O144" s="72">
        <f t="shared" si="31"/>
        <v>0</v>
      </c>
      <c r="P144" s="72"/>
      <c r="Q144" s="72"/>
      <c r="Z144" s="72"/>
      <c r="AA144" s="72"/>
      <c r="AB144" s="72"/>
      <c r="AC144" s="72"/>
    </row>
    <row r="145" spans="2:29" ht="15.75" hidden="1">
      <c r="B145" s="49"/>
      <c r="C145" s="77"/>
      <c r="D145" s="69"/>
      <c r="E145" s="70"/>
      <c r="F145" s="70"/>
      <c r="G145" s="71"/>
      <c r="H145" s="71"/>
      <c r="I145" s="71"/>
      <c r="J145" s="71"/>
      <c r="K145" s="71"/>
      <c r="L145" s="71"/>
      <c r="M145" s="69"/>
      <c r="N145" s="67"/>
      <c r="O145" s="72">
        <f t="shared" si="31"/>
        <v>0</v>
      </c>
      <c r="P145" s="72"/>
      <c r="Q145" s="72"/>
      <c r="Z145" s="72"/>
      <c r="AA145" s="72"/>
      <c r="AB145" s="72"/>
      <c r="AC145" s="72"/>
    </row>
    <row r="146" spans="2:29" ht="31.5">
      <c r="B146" s="49"/>
      <c r="C146" s="60" t="s">
        <v>61</v>
      </c>
      <c r="D146" s="69">
        <v>605</v>
      </c>
      <c r="E146" s="70">
        <v>4</v>
      </c>
      <c r="F146" s="70">
        <v>12</v>
      </c>
      <c r="G146" s="71"/>
      <c r="H146" s="71"/>
      <c r="I146" s="71"/>
      <c r="J146" s="71"/>
      <c r="K146" s="71"/>
      <c r="L146" s="71"/>
      <c r="M146" s="69"/>
      <c r="N146" s="67"/>
      <c r="O146" s="72">
        <f t="shared" si="31"/>
        <v>300000</v>
      </c>
      <c r="P146" s="64">
        <f aca="true" t="shared" si="44" ref="P146:AC151">SUM(P147)</f>
        <v>100000</v>
      </c>
      <c r="Q146" s="64">
        <f t="shared" si="44"/>
        <v>0</v>
      </c>
      <c r="R146" s="64">
        <f t="shared" si="44"/>
        <v>0</v>
      </c>
      <c r="S146" s="64">
        <f t="shared" si="44"/>
        <v>0</v>
      </c>
      <c r="T146" s="64">
        <f t="shared" si="44"/>
        <v>0</v>
      </c>
      <c r="U146" s="64">
        <f t="shared" si="44"/>
        <v>0</v>
      </c>
      <c r="V146" s="64">
        <f t="shared" si="44"/>
        <v>0</v>
      </c>
      <c r="W146" s="64">
        <f t="shared" si="44"/>
        <v>0</v>
      </c>
      <c r="X146" s="64">
        <f t="shared" si="44"/>
        <v>0</v>
      </c>
      <c r="Y146" s="64">
        <f t="shared" si="44"/>
        <v>0</v>
      </c>
      <c r="Z146" s="64">
        <f t="shared" si="44"/>
        <v>100000</v>
      </c>
      <c r="AA146" s="64">
        <f t="shared" si="44"/>
        <v>0</v>
      </c>
      <c r="AB146" s="64">
        <f t="shared" si="44"/>
        <v>100000</v>
      </c>
      <c r="AC146" s="64">
        <f t="shared" si="44"/>
        <v>0</v>
      </c>
    </row>
    <row r="147" spans="2:29" ht="96" customHeight="1">
      <c r="B147" s="49"/>
      <c r="C147" s="60" t="s">
        <v>111</v>
      </c>
      <c r="D147" s="61">
        <v>605</v>
      </c>
      <c r="E147" s="62">
        <v>4</v>
      </c>
      <c r="F147" s="62">
        <v>12</v>
      </c>
      <c r="G147" s="61" t="s">
        <v>26</v>
      </c>
      <c r="H147" s="61" t="s">
        <v>55</v>
      </c>
      <c r="I147" s="61" t="s">
        <v>38</v>
      </c>
      <c r="J147" s="61" t="s">
        <v>55</v>
      </c>
      <c r="K147" s="61" t="s">
        <v>112</v>
      </c>
      <c r="L147" s="61" t="s">
        <v>55</v>
      </c>
      <c r="M147" s="61"/>
      <c r="N147" s="61"/>
      <c r="O147" s="72">
        <f t="shared" si="31"/>
        <v>300000</v>
      </c>
      <c r="P147" s="64">
        <f t="shared" si="44"/>
        <v>100000</v>
      </c>
      <c r="Q147" s="64">
        <f t="shared" si="44"/>
        <v>0</v>
      </c>
      <c r="R147" s="64">
        <f t="shared" si="44"/>
        <v>0</v>
      </c>
      <c r="S147" s="64">
        <f t="shared" si="44"/>
        <v>0</v>
      </c>
      <c r="T147" s="64">
        <f t="shared" si="44"/>
        <v>0</v>
      </c>
      <c r="U147" s="64">
        <f t="shared" si="44"/>
        <v>0</v>
      </c>
      <c r="V147" s="64">
        <f t="shared" si="44"/>
        <v>0</v>
      </c>
      <c r="W147" s="64">
        <f t="shared" si="44"/>
        <v>0</v>
      </c>
      <c r="X147" s="64">
        <f t="shared" si="44"/>
        <v>0</v>
      </c>
      <c r="Y147" s="64">
        <f t="shared" si="44"/>
        <v>0</v>
      </c>
      <c r="Z147" s="64">
        <f t="shared" si="44"/>
        <v>100000</v>
      </c>
      <c r="AA147" s="64">
        <f t="shared" si="44"/>
        <v>0</v>
      </c>
      <c r="AB147" s="64">
        <f t="shared" si="44"/>
        <v>100000</v>
      </c>
      <c r="AC147" s="64">
        <f t="shared" si="44"/>
        <v>0</v>
      </c>
    </row>
    <row r="148" spans="2:29" ht="63">
      <c r="B148" s="49"/>
      <c r="C148" s="60" t="s">
        <v>67</v>
      </c>
      <c r="D148" s="61">
        <v>605</v>
      </c>
      <c r="E148" s="62">
        <v>4</v>
      </c>
      <c r="F148" s="62">
        <v>12</v>
      </c>
      <c r="G148" s="63" t="s">
        <v>26</v>
      </c>
      <c r="H148" s="63" t="s">
        <v>12</v>
      </c>
      <c r="I148" s="63" t="s">
        <v>38</v>
      </c>
      <c r="J148" s="63" t="s">
        <v>55</v>
      </c>
      <c r="K148" s="63" t="s">
        <v>112</v>
      </c>
      <c r="L148" s="63" t="s">
        <v>55</v>
      </c>
      <c r="M148" s="61"/>
      <c r="N148" s="49"/>
      <c r="O148" s="72">
        <f t="shared" si="31"/>
        <v>300000</v>
      </c>
      <c r="P148" s="64">
        <f t="shared" si="44"/>
        <v>100000</v>
      </c>
      <c r="Q148" s="64">
        <f t="shared" si="44"/>
        <v>0</v>
      </c>
      <c r="R148" s="64">
        <f t="shared" si="44"/>
        <v>0</v>
      </c>
      <c r="S148" s="64">
        <f t="shared" si="44"/>
        <v>0</v>
      </c>
      <c r="T148" s="64">
        <f t="shared" si="44"/>
        <v>0</v>
      </c>
      <c r="U148" s="64">
        <f t="shared" si="44"/>
        <v>0</v>
      </c>
      <c r="V148" s="64">
        <f t="shared" si="44"/>
        <v>0</v>
      </c>
      <c r="W148" s="64">
        <f t="shared" si="44"/>
        <v>0</v>
      </c>
      <c r="X148" s="64">
        <f t="shared" si="44"/>
        <v>0</v>
      </c>
      <c r="Y148" s="64">
        <f t="shared" si="44"/>
        <v>0</v>
      </c>
      <c r="Z148" s="64">
        <f t="shared" si="44"/>
        <v>100000</v>
      </c>
      <c r="AA148" s="64">
        <f t="shared" si="44"/>
        <v>0</v>
      </c>
      <c r="AB148" s="64">
        <f t="shared" si="44"/>
        <v>100000</v>
      </c>
      <c r="AC148" s="64">
        <f t="shared" si="44"/>
        <v>0</v>
      </c>
    </row>
    <row r="149" spans="2:29" ht="15.75">
      <c r="B149" s="49"/>
      <c r="C149" s="60" t="s">
        <v>137</v>
      </c>
      <c r="D149" s="69">
        <v>605</v>
      </c>
      <c r="E149" s="70">
        <v>4</v>
      </c>
      <c r="F149" s="70">
        <v>12</v>
      </c>
      <c r="G149" s="71" t="s">
        <v>26</v>
      </c>
      <c r="H149" s="71" t="s">
        <v>12</v>
      </c>
      <c r="I149" s="71" t="s">
        <v>15</v>
      </c>
      <c r="J149" s="71" t="s">
        <v>55</v>
      </c>
      <c r="K149" s="71" t="s">
        <v>112</v>
      </c>
      <c r="L149" s="71" t="s">
        <v>55</v>
      </c>
      <c r="M149" s="69"/>
      <c r="N149" s="67"/>
      <c r="O149" s="72">
        <f t="shared" si="31"/>
        <v>300000</v>
      </c>
      <c r="P149" s="64">
        <f t="shared" si="44"/>
        <v>100000</v>
      </c>
      <c r="Q149" s="64">
        <f t="shared" si="44"/>
        <v>0</v>
      </c>
      <c r="R149" s="64">
        <f t="shared" si="44"/>
        <v>0</v>
      </c>
      <c r="S149" s="64">
        <f t="shared" si="44"/>
        <v>0</v>
      </c>
      <c r="T149" s="64">
        <f t="shared" si="44"/>
        <v>0</v>
      </c>
      <c r="U149" s="64">
        <f t="shared" si="44"/>
        <v>0</v>
      </c>
      <c r="V149" s="64">
        <f t="shared" si="44"/>
        <v>0</v>
      </c>
      <c r="W149" s="64">
        <f t="shared" si="44"/>
        <v>0</v>
      </c>
      <c r="X149" s="64">
        <f t="shared" si="44"/>
        <v>0</v>
      </c>
      <c r="Y149" s="64">
        <f t="shared" si="44"/>
        <v>0</v>
      </c>
      <c r="Z149" s="64">
        <f t="shared" si="44"/>
        <v>100000</v>
      </c>
      <c r="AA149" s="64">
        <f t="shared" si="44"/>
        <v>0</v>
      </c>
      <c r="AB149" s="64">
        <f t="shared" si="44"/>
        <v>100000</v>
      </c>
      <c r="AC149" s="64">
        <f t="shared" si="44"/>
        <v>0</v>
      </c>
    </row>
    <row r="150" spans="2:29" ht="31.5">
      <c r="B150" s="49"/>
      <c r="C150" s="60" t="s">
        <v>63</v>
      </c>
      <c r="D150" s="69">
        <v>605</v>
      </c>
      <c r="E150" s="70">
        <v>4</v>
      </c>
      <c r="F150" s="70">
        <v>12</v>
      </c>
      <c r="G150" s="71" t="s">
        <v>26</v>
      </c>
      <c r="H150" s="71" t="s">
        <v>12</v>
      </c>
      <c r="I150" s="71" t="s">
        <v>15</v>
      </c>
      <c r="J150" s="71" t="s">
        <v>9</v>
      </c>
      <c r="K150" s="71" t="s">
        <v>138</v>
      </c>
      <c r="L150" s="71"/>
      <c r="M150" s="69"/>
      <c r="N150" s="67"/>
      <c r="O150" s="72">
        <f t="shared" si="31"/>
        <v>300000</v>
      </c>
      <c r="P150" s="64">
        <f t="shared" si="44"/>
        <v>100000</v>
      </c>
      <c r="Q150" s="64">
        <f t="shared" si="44"/>
        <v>0</v>
      </c>
      <c r="R150" s="64">
        <f t="shared" si="44"/>
        <v>0</v>
      </c>
      <c r="S150" s="64">
        <f t="shared" si="44"/>
        <v>0</v>
      </c>
      <c r="T150" s="64">
        <f t="shared" si="44"/>
        <v>0</v>
      </c>
      <c r="U150" s="64">
        <f t="shared" si="44"/>
        <v>0</v>
      </c>
      <c r="V150" s="64">
        <f t="shared" si="44"/>
        <v>0</v>
      </c>
      <c r="W150" s="64">
        <f t="shared" si="44"/>
        <v>0</v>
      </c>
      <c r="X150" s="64">
        <f t="shared" si="44"/>
        <v>0</v>
      </c>
      <c r="Y150" s="64">
        <f t="shared" si="44"/>
        <v>0</v>
      </c>
      <c r="Z150" s="64">
        <f t="shared" si="44"/>
        <v>100000</v>
      </c>
      <c r="AA150" s="64">
        <f t="shared" si="44"/>
        <v>0</v>
      </c>
      <c r="AB150" s="64">
        <f t="shared" si="44"/>
        <v>100000</v>
      </c>
      <c r="AC150" s="64">
        <f t="shared" si="44"/>
        <v>0</v>
      </c>
    </row>
    <row r="151" spans="2:29" ht="31.5">
      <c r="B151" s="49"/>
      <c r="C151" s="60" t="s">
        <v>119</v>
      </c>
      <c r="D151" s="69">
        <v>605</v>
      </c>
      <c r="E151" s="70">
        <v>4</v>
      </c>
      <c r="F151" s="70">
        <v>12</v>
      </c>
      <c r="G151" s="71" t="s">
        <v>26</v>
      </c>
      <c r="H151" s="71" t="s">
        <v>12</v>
      </c>
      <c r="I151" s="71" t="s">
        <v>15</v>
      </c>
      <c r="J151" s="71" t="s">
        <v>9</v>
      </c>
      <c r="K151" s="71" t="s">
        <v>138</v>
      </c>
      <c r="L151" s="71" t="s">
        <v>55</v>
      </c>
      <c r="M151" s="69">
        <v>200</v>
      </c>
      <c r="N151" s="67"/>
      <c r="O151" s="72">
        <f t="shared" si="31"/>
        <v>300000</v>
      </c>
      <c r="P151" s="64">
        <f t="shared" si="44"/>
        <v>100000</v>
      </c>
      <c r="Q151" s="64">
        <f t="shared" si="44"/>
        <v>0</v>
      </c>
      <c r="R151" s="64">
        <f t="shared" si="44"/>
        <v>0</v>
      </c>
      <c r="S151" s="64">
        <f t="shared" si="44"/>
        <v>0</v>
      </c>
      <c r="T151" s="64">
        <f t="shared" si="44"/>
        <v>0</v>
      </c>
      <c r="U151" s="64">
        <f t="shared" si="44"/>
        <v>0</v>
      </c>
      <c r="V151" s="64">
        <f t="shared" si="44"/>
        <v>0</v>
      </c>
      <c r="W151" s="64">
        <f t="shared" si="44"/>
        <v>0</v>
      </c>
      <c r="X151" s="64">
        <f t="shared" si="44"/>
        <v>0</v>
      </c>
      <c r="Y151" s="64">
        <f t="shared" si="44"/>
        <v>0</v>
      </c>
      <c r="Z151" s="64">
        <f t="shared" si="44"/>
        <v>100000</v>
      </c>
      <c r="AA151" s="64">
        <f t="shared" si="44"/>
        <v>0</v>
      </c>
      <c r="AB151" s="64">
        <f t="shared" si="44"/>
        <v>100000</v>
      </c>
      <c r="AC151" s="64">
        <f t="shared" si="44"/>
        <v>0</v>
      </c>
    </row>
    <row r="152" spans="2:29" ht="47.25">
      <c r="B152" s="49"/>
      <c r="C152" s="77" t="s">
        <v>120</v>
      </c>
      <c r="D152" s="69">
        <v>605</v>
      </c>
      <c r="E152" s="70">
        <v>4</v>
      </c>
      <c r="F152" s="70">
        <v>12</v>
      </c>
      <c r="G152" s="71" t="s">
        <v>26</v>
      </c>
      <c r="H152" s="71" t="s">
        <v>12</v>
      </c>
      <c r="I152" s="71" t="s">
        <v>15</v>
      </c>
      <c r="J152" s="71" t="s">
        <v>9</v>
      </c>
      <c r="K152" s="71" t="s">
        <v>138</v>
      </c>
      <c r="L152" s="71" t="s">
        <v>55</v>
      </c>
      <c r="M152" s="69">
        <v>240</v>
      </c>
      <c r="N152" s="67"/>
      <c r="O152" s="72">
        <f t="shared" si="31"/>
        <v>300000</v>
      </c>
      <c r="P152" s="64">
        <v>100000</v>
      </c>
      <c r="Q152" s="64">
        <v>0</v>
      </c>
      <c r="Z152" s="64">
        <v>100000</v>
      </c>
      <c r="AA152" s="64">
        <v>0</v>
      </c>
      <c r="AB152" s="64">
        <v>100000</v>
      </c>
      <c r="AC152" s="64">
        <v>0</v>
      </c>
    </row>
    <row r="153" spans="2:29" ht="15.75">
      <c r="B153" s="49"/>
      <c r="C153" s="60" t="s">
        <v>40</v>
      </c>
      <c r="D153" s="61">
        <v>605</v>
      </c>
      <c r="E153" s="62">
        <v>5</v>
      </c>
      <c r="F153" s="62">
        <v>0</v>
      </c>
      <c r="G153" s="63"/>
      <c r="H153" s="63"/>
      <c r="I153" s="63"/>
      <c r="J153" s="63"/>
      <c r="K153" s="63"/>
      <c r="L153" s="63"/>
      <c r="M153" s="61"/>
      <c r="N153" s="49"/>
      <c r="O153" s="72">
        <f aca="true" t="shared" si="45" ref="O153:O159">SUM(P153+Z153+AB153)</f>
        <v>9360000</v>
      </c>
      <c r="P153" s="64">
        <f>P163+P154</f>
        <v>3120000</v>
      </c>
      <c r="Q153" s="64">
        <f aca="true" t="shared" si="46" ref="Q153:AC153">Q163+Q154</f>
        <v>0</v>
      </c>
      <c r="R153" s="64">
        <f t="shared" si="46"/>
        <v>0</v>
      </c>
      <c r="S153" s="64">
        <f t="shared" si="46"/>
        <v>0</v>
      </c>
      <c r="T153" s="64">
        <f t="shared" si="46"/>
        <v>0</v>
      </c>
      <c r="U153" s="64">
        <f t="shared" si="46"/>
        <v>0</v>
      </c>
      <c r="V153" s="64">
        <f t="shared" si="46"/>
        <v>0</v>
      </c>
      <c r="W153" s="64">
        <f t="shared" si="46"/>
        <v>0</v>
      </c>
      <c r="X153" s="64">
        <f t="shared" si="46"/>
        <v>0</v>
      </c>
      <c r="Y153" s="64">
        <f t="shared" si="46"/>
        <v>0</v>
      </c>
      <c r="Z153" s="64">
        <f t="shared" si="46"/>
        <v>3120000</v>
      </c>
      <c r="AA153" s="64">
        <f t="shared" si="46"/>
        <v>0</v>
      </c>
      <c r="AB153" s="64">
        <f t="shared" si="46"/>
        <v>3120000</v>
      </c>
      <c r="AC153" s="64">
        <f t="shared" si="46"/>
        <v>0</v>
      </c>
    </row>
    <row r="154" spans="2:29" ht="15.75" hidden="1">
      <c r="B154" s="49"/>
      <c r="C154" s="22" t="s">
        <v>27</v>
      </c>
      <c r="D154" s="61">
        <v>605</v>
      </c>
      <c r="E154" s="62">
        <v>5</v>
      </c>
      <c r="F154" s="62">
        <v>2</v>
      </c>
      <c r="G154" s="63"/>
      <c r="H154" s="63"/>
      <c r="I154" s="63"/>
      <c r="J154" s="63"/>
      <c r="K154" s="63"/>
      <c r="L154" s="63"/>
      <c r="M154" s="61"/>
      <c r="N154" s="49"/>
      <c r="O154" s="72">
        <f t="shared" si="45"/>
        <v>0</v>
      </c>
      <c r="P154" s="64">
        <f aca="true" t="shared" si="47" ref="P154:AC154">SUM(P155)</f>
        <v>0</v>
      </c>
      <c r="Q154" s="64">
        <f t="shared" si="47"/>
        <v>0</v>
      </c>
      <c r="R154" s="64">
        <f t="shared" si="47"/>
        <v>0</v>
      </c>
      <c r="S154" s="64">
        <f t="shared" si="47"/>
        <v>0</v>
      </c>
      <c r="T154" s="64">
        <f t="shared" si="47"/>
        <v>0</v>
      </c>
      <c r="U154" s="64">
        <f t="shared" si="47"/>
        <v>0</v>
      </c>
      <c r="V154" s="64">
        <f t="shared" si="47"/>
        <v>0</v>
      </c>
      <c r="W154" s="64">
        <f t="shared" si="47"/>
        <v>0</v>
      </c>
      <c r="X154" s="64">
        <f t="shared" si="47"/>
        <v>0</v>
      </c>
      <c r="Y154" s="64">
        <f t="shared" si="47"/>
        <v>0</v>
      </c>
      <c r="Z154" s="64">
        <f t="shared" si="47"/>
        <v>0</v>
      </c>
      <c r="AA154" s="64">
        <f t="shared" si="47"/>
        <v>0</v>
      </c>
      <c r="AB154" s="64">
        <f t="shared" si="47"/>
        <v>0</v>
      </c>
      <c r="AC154" s="64">
        <f t="shared" si="47"/>
        <v>0</v>
      </c>
    </row>
    <row r="155" spans="2:29" ht="110.25" hidden="1">
      <c r="B155" s="49"/>
      <c r="C155" s="60" t="s">
        <v>111</v>
      </c>
      <c r="D155" s="61">
        <v>605</v>
      </c>
      <c r="E155" s="62">
        <v>5</v>
      </c>
      <c r="F155" s="62">
        <v>2</v>
      </c>
      <c r="G155" s="63" t="s">
        <v>26</v>
      </c>
      <c r="H155" s="63" t="s">
        <v>55</v>
      </c>
      <c r="I155" s="63" t="s">
        <v>38</v>
      </c>
      <c r="J155" s="63" t="s">
        <v>55</v>
      </c>
      <c r="K155" s="63" t="s">
        <v>112</v>
      </c>
      <c r="L155" s="63" t="s">
        <v>55</v>
      </c>
      <c r="M155" s="61"/>
      <c r="N155" s="49"/>
      <c r="O155" s="72">
        <f t="shared" si="45"/>
        <v>0</v>
      </c>
      <c r="P155" s="64">
        <f aca="true" t="shared" si="48" ref="P155:AC161">SUM(P156)</f>
        <v>0</v>
      </c>
      <c r="Q155" s="64">
        <f t="shared" si="48"/>
        <v>0</v>
      </c>
      <c r="R155" s="64">
        <f t="shared" si="48"/>
        <v>0</v>
      </c>
      <c r="S155" s="64">
        <f t="shared" si="48"/>
        <v>0</v>
      </c>
      <c r="T155" s="64">
        <f t="shared" si="48"/>
        <v>0</v>
      </c>
      <c r="U155" s="64">
        <f t="shared" si="48"/>
        <v>0</v>
      </c>
      <c r="V155" s="64">
        <f t="shared" si="48"/>
        <v>0</v>
      </c>
      <c r="W155" s="64">
        <f t="shared" si="48"/>
        <v>0</v>
      </c>
      <c r="X155" s="64">
        <f t="shared" si="48"/>
        <v>0</v>
      </c>
      <c r="Y155" s="64">
        <f t="shared" si="48"/>
        <v>0</v>
      </c>
      <c r="Z155" s="64">
        <f t="shared" si="48"/>
        <v>0</v>
      </c>
      <c r="AA155" s="64">
        <f t="shared" si="48"/>
        <v>0</v>
      </c>
      <c r="AB155" s="64">
        <f t="shared" si="48"/>
        <v>0</v>
      </c>
      <c r="AC155" s="64">
        <f t="shared" si="48"/>
        <v>0</v>
      </c>
    </row>
    <row r="156" spans="2:29" ht="45" hidden="1">
      <c r="B156" s="49"/>
      <c r="C156" s="134" t="s">
        <v>200</v>
      </c>
      <c r="D156" s="61">
        <v>605</v>
      </c>
      <c r="E156" s="62">
        <v>5</v>
      </c>
      <c r="F156" s="62">
        <v>2</v>
      </c>
      <c r="G156" s="63" t="s">
        <v>26</v>
      </c>
      <c r="H156" s="63" t="s">
        <v>157</v>
      </c>
      <c r="I156" s="63" t="s">
        <v>38</v>
      </c>
      <c r="J156" s="63" t="s">
        <v>55</v>
      </c>
      <c r="K156" s="63" t="s">
        <v>112</v>
      </c>
      <c r="L156" s="63" t="s">
        <v>55</v>
      </c>
      <c r="M156" s="61"/>
      <c r="N156" s="49"/>
      <c r="O156" s="72">
        <f t="shared" si="45"/>
        <v>0</v>
      </c>
      <c r="P156" s="64">
        <f>SUM(P157+P160)</f>
        <v>0</v>
      </c>
      <c r="Q156" s="64">
        <f t="shared" si="48"/>
        <v>0</v>
      </c>
      <c r="R156" s="64">
        <f t="shared" si="48"/>
        <v>0</v>
      </c>
      <c r="S156" s="64">
        <f t="shared" si="48"/>
        <v>0</v>
      </c>
      <c r="T156" s="64">
        <f t="shared" si="48"/>
        <v>0</v>
      </c>
      <c r="U156" s="64">
        <f t="shared" si="48"/>
        <v>0</v>
      </c>
      <c r="V156" s="64">
        <f t="shared" si="48"/>
        <v>0</v>
      </c>
      <c r="W156" s="64">
        <f t="shared" si="48"/>
        <v>0</v>
      </c>
      <c r="X156" s="64">
        <f t="shared" si="48"/>
        <v>0</v>
      </c>
      <c r="Y156" s="64">
        <f t="shared" si="48"/>
        <v>0</v>
      </c>
      <c r="Z156" s="64">
        <f t="shared" si="48"/>
        <v>0</v>
      </c>
      <c r="AA156" s="64">
        <f t="shared" si="48"/>
        <v>0</v>
      </c>
      <c r="AB156" s="64">
        <f t="shared" si="48"/>
        <v>0</v>
      </c>
      <c r="AC156" s="64">
        <f t="shared" si="48"/>
        <v>0</v>
      </c>
    </row>
    <row r="157" spans="2:29" ht="45" hidden="1">
      <c r="B157" s="49"/>
      <c r="C157" s="22" t="s">
        <v>192</v>
      </c>
      <c r="D157" s="61">
        <v>605</v>
      </c>
      <c r="E157" s="62">
        <v>5</v>
      </c>
      <c r="F157" s="62">
        <v>2</v>
      </c>
      <c r="G157" s="63" t="s">
        <v>26</v>
      </c>
      <c r="H157" s="63" t="s">
        <v>157</v>
      </c>
      <c r="I157" s="63" t="s">
        <v>17</v>
      </c>
      <c r="J157" s="63" t="s">
        <v>8</v>
      </c>
      <c r="K157" s="63" t="s">
        <v>186</v>
      </c>
      <c r="L157" s="63" t="s">
        <v>55</v>
      </c>
      <c r="M157" s="61"/>
      <c r="N157" s="49"/>
      <c r="O157" s="72">
        <f t="shared" si="45"/>
        <v>0</v>
      </c>
      <c r="P157" s="64">
        <f t="shared" si="48"/>
        <v>0</v>
      </c>
      <c r="Q157" s="64">
        <f t="shared" si="48"/>
        <v>0</v>
      </c>
      <c r="R157" s="64">
        <f t="shared" si="48"/>
        <v>0</v>
      </c>
      <c r="S157" s="64">
        <f t="shared" si="48"/>
        <v>0</v>
      </c>
      <c r="T157" s="64">
        <f t="shared" si="48"/>
        <v>0</v>
      </c>
      <c r="U157" s="64">
        <f t="shared" si="48"/>
        <v>0</v>
      </c>
      <c r="V157" s="64">
        <f t="shared" si="48"/>
        <v>0</v>
      </c>
      <c r="W157" s="64">
        <f t="shared" si="48"/>
        <v>0</v>
      </c>
      <c r="X157" s="64">
        <f t="shared" si="48"/>
        <v>0</v>
      </c>
      <c r="Y157" s="64">
        <f t="shared" si="48"/>
        <v>0</v>
      </c>
      <c r="Z157" s="64">
        <f t="shared" si="48"/>
        <v>0</v>
      </c>
      <c r="AA157" s="64">
        <f t="shared" si="48"/>
        <v>0</v>
      </c>
      <c r="AB157" s="64">
        <f t="shared" si="48"/>
        <v>0</v>
      </c>
      <c r="AC157" s="64">
        <f t="shared" si="48"/>
        <v>0</v>
      </c>
    </row>
    <row r="158" spans="2:29" ht="31.5" hidden="1">
      <c r="B158" s="49"/>
      <c r="C158" s="60" t="s">
        <v>119</v>
      </c>
      <c r="D158" s="61">
        <v>605</v>
      </c>
      <c r="E158" s="62">
        <v>5</v>
      </c>
      <c r="F158" s="62">
        <v>2</v>
      </c>
      <c r="G158" s="63" t="s">
        <v>26</v>
      </c>
      <c r="H158" s="63" t="s">
        <v>157</v>
      </c>
      <c r="I158" s="63" t="s">
        <v>17</v>
      </c>
      <c r="J158" s="63" t="s">
        <v>8</v>
      </c>
      <c r="K158" s="63" t="s">
        <v>186</v>
      </c>
      <c r="L158" s="63" t="s">
        <v>55</v>
      </c>
      <c r="M158" s="61">
        <v>200</v>
      </c>
      <c r="N158" s="49"/>
      <c r="O158" s="72">
        <f t="shared" si="45"/>
        <v>0</v>
      </c>
      <c r="P158" s="64">
        <f t="shared" si="48"/>
        <v>0</v>
      </c>
      <c r="Q158" s="64">
        <f t="shared" si="48"/>
        <v>0</v>
      </c>
      <c r="R158" s="64">
        <f t="shared" si="48"/>
        <v>0</v>
      </c>
      <c r="S158" s="64">
        <f t="shared" si="48"/>
        <v>0</v>
      </c>
      <c r="T158" s="64">
        <f t="shared" si="48"/>
        <v>0</v>
      </c>
      <c r="U158" s="64">
        <f t="shared" si="48"/>
        <v>0</v>
      </c>
      <c r="V158" s="64">
        <f t="shared" si="48"/>
        <v>0</v>
      </c>
      <c r="W158" s="64">
        <f t="shared" si="48"/>
        <v>0</v>
      </c>
      <c r="X158" s="64">
        <f t="shared" si="48"/>
        <v>0</v>
      </c>
      <c r="Y158" s="64">
        <f t="shared" si="48"/>
        <v>0</v>
      </c>
      <c r="Z158" s="64">
        <f t="shared" si="48"/>
        <v>0</v>
      </c>
      <c r="AA158" s="64">
        <f t="shared" si="48"/>
        <v>0</v>
      </c>
      <c r="AB158" s="64">
        <f t="shared" si="48"/>
        <v>0</v>
      </c>
      <c r="AC158" s="64">
        <f t="shared" si="48"/>
        <v>0</v>
      </c>
    </row>
    <row r="159" spans="2:29" ht="47.25" hidden="1">
      <c r="B159" s="49"/>
      <c r="C159" s="77" t="s">
        <v>120</v>
      </c>
      <c r="D159" s="61">
        <v>605</v>
      </c>
      <c r="E159" s="62">
        <v>5</v>
      </c>
      <c r="F159" s="62">
        <v>2</v>
      </c>
      <c r="G159" s="63" t="s">
        <v>26</v>
      </c>
      <c r="H159" s="63" t="s">
        <v>157</v>
      </c>
      <c r="I159" s="63" t="s">
        <v>17</v>
      </c>
      <c r="J159" s="63" t="s">
        <v>8</v>
      </c>
      <c r="K159" s="63" t="s">
        <v>186</v>
      </c>
      <c r="L159" s="63" t="s">
        <v>55</v>
      </c>
      <c r="M159" s="61">
        <v>240</v>
      </c>
      <c r="N159" s="49"/>
      <c r="O159" s="72">
        <f t="shared" si="45"/>
        <v>0</v>
      </c>
      <c r="P159" s="64">
        <v>0</v>
      </c>
      <c r="Q159" s="64">
        <v>0</v>
      </c>
      <c r="R159" s="64"/>
      <c r="S159" s="64"/>
      <c r="T159" s="64"/>
      <c r="U159" s="64"/>
      <c r="V159" s="64"/>
      <c r="W159" s="64"/>
      <c r="X159" s="64"/>
      <c r="Y159" s="64"/>
      <c r="Z159" s="64">
        <v>0</v>
      </c>
      <c r="AA159" s="64">
        <v>0</v>
      </c>
      <c r="AB159" s="64">
        <v>0</v>
      </c>
      <c r="AC159" s="64">
        <v>0</v>
      </c>
    </row>
    <row r="160" spans="2:29" ht="30" hidden="1">
      <c r="B160" s="49"/>
      <c r="C160" s="22" t="s">
        <v>201</v>
      </c>
      <c r="D160" s="61">
        <v>605</v>
      </c>
      <c r="E160" s="62">
        <v>5</v>
      </c>
      <c r="F160" s="62">
        <v>2</v>
      </c>
      <c r="G160" s="63" t="s">
        <v>26</v>
      </c>
      <c r="H160" s="63" t="s">
        <v>157</v>
      </c>
      <c r="I160" s="63" t="s">
        <v>17</v>
      </c>
      <c r="J160" s="63" t="s">
        <v>9</v>
      </c>
      <c r="K160" s="63" t="s">
        <v>186</v>
      </c>
      <c r="L160" s="63" t="s">
        <v>55</v>
      </c>
      <c r="M160" s="61"/>
      <c r="N160" s="49"/>
      <c r="O160" s="72">
        <f>SUM(P160:AC160)</f>
        <v>0</v>
      </c>
      <c r="P160" s="64">
        <f t="shared" si="48"/>
        <v>0</v>
      </c>
      <c r="Q160" s="64">
        <f t="shared" si="48"/>
        <v>0</v>
      </c>
      <c r="R160" s="64">
        <f t="shared" si="48"/>
        <v>0</v>
      </c>
      <c r="S160" s="64">
        <f t="shared" si="48"/>
        <v>0</v>
      </c>
      <c r="T160" s="64">
        <f t="shared" si="48"/>
        <v>0</v>
      </c>
      <c r="U160" s="64">
        <f t="shared" si="48"/>
        <v>0</v>
      </c>
      <c r="V160" s="64">
        <f t="shared" si="48"/>
        <v>0</v>
      </c>
      <c r="W160" s="64">
        <f t="shared" si="48"/>
        <v>0</v>
      </c>
      <c r="X160" s="64">
        <f t="shared" si="48"/>
        <v>0</v>
      </c>
      <c r="Y160" s="64">
        <f t="shared" si="48"/>
        <v>0</v>
      </c>
      <c r="Z160" s="64">
        <f t="shared" si="48"/>
        <v>0</v>
      </c>
      <c r="AA160" s="64">
        <f t="shared" si="48"/>
        <v>0</v>
      </c>
      <c r="AB160" s="64">
        <f t="shared" si="48"/>
        <v>0</v>
      </c>
      <c r="AC160" s="64">
        <f t="shared" si="48"/>
        <v>0</v>
      </c>
    </row>
    <row r="161" spans="2:29" ht="31.5" hidden="1">
      <c r="B161" s="49"/>
      <c r="C161" s="60" t="s">
        <v>193</v>
      </c>
      <c r="D161" s="61">
        <v>605</v>
      </c>
      <c r="E161" s="62">
        <v>5</v>
      </c>
      <c r="F161" s="62">
        <v>2</v>
      </c>
      <c r="G161" s="63" t="s">
        <v>26</v>
      </c>
      <c r="H161" s="63" t="s">
        <v>157</v>
      </c>
      <c r="I161" s="63" t="s">
        <v>17</v>
      </c>
      <c r="J161" s="63" t="s">
        <v>9</v>
      </c>
      <c r="K161" s="63" t="s">
        <v>186</v>
      </c>
      <c r="L161" s="63" t="s">
        <v>55</v>
      </c>
      <c r="M161" s="61">
        <v>200</v>
      </c>
      <c r="N161" s="49"/>
      <c r="O161" s="72">
        <f>SUM(P161:AC161)</f>
        <v>0</v>
      </c>
      <c r="P161" s="64">
        <f>SUM(P162)</f>
        <v>0</v>
      </c>
      <c r="Q161" s="64">
        <f t="shared" si="48"/>
        <v>0</v>
      </c>
      <c r="R161" s="64">
        <f t="shared" si="48"/>
        <v>0</v>
      </c>
      <c r="S161" s="64">
        <f t="shared" si="48"/>
        <v>0</v>
      </c>
      <c r="T161" s="64">
        <f t="shared" si="48"/>
        <v>0</v>
      </c>
      <c r="U161" s="64">
        <f t="shared" si="48"/>
        <v>0</v>
      </c>
      <c r="V161" s="64">
        <f t="shared" si="48"/>
        <v>0</v>
      </c>
      <c r="W161" s="64">
        <f t="shared" si="48"/>
        <v>0</v>
      </c>
      <c r="X161" s="64">
        <f t="shared" si="48"/>
        <v>0</v>
      </c>
      <c r="Y161" s="64">
        <f t="shared" si="48"/>
        <v>0</v>
      </c>
      <c r="Z161" s="64">
        <f t="shared" si="48"/>
        <v>0</v>
      </c>
      <c r="AA161" s="64">
        <f t="shared" si="48"/>
        <v>0</v>
      </c>
      <c r="AB161" s="64">
        <f t="shared" si="48"/>
        <v>0</v>
      </c>
      <c r="AC161" s="64">
        <f t="shared" si="48"/>
        <v>0</v>
      </c>
    </row>
    <row r="162" spans="2:29" ht="47.25" hidden="1">
      <c r="B162" s="49"/>
      <c r="C162" s="77" t="s">
        <v>120</v>
      </c>
      <c r="D162" s="61">
        <v>605</v>
      </c>
      <c r="E162" s="62">
        <v>5</v>
      </c>
      <c r="F162" s="62">
        <v>2</v>
      </c>
      <c r="G162" s="63" t="s">
        <v>26</v>
      </c>
      <c r="H162" s="63" t="s">
        <v>157</v>
      </c>
      <c r="I162" s="63" t="s">
        <v>17</v>
      </c>
      <c r="J162" s="63" t="s">
        <v>9</v>
      </c>
      <c r="K162" s="63" t="s">
        <v>186</v>
      </c>
      <c r="L162" s="63" t="s">
        <v>55</v>
      </c>
      <c r="M162" s="61">
        <v>240</v>
      </c>
      <c r="N162" s="49"/>
      <c r="O162" s="72">
        <f>SUM(P162:AC162)</f>
        <v>0</v>
      </c>
      <c r="P162" s="64">
        <v>0</v>
      </c>
      <c r="Q162" s="64">
        <v>0</v>
      </c>
      <c r="R162" s="64"/>
      <c r="S162" s="64"/>
      <c r="T162" s="64"/>
      <c r="U162" s="64"/>
      <c r="V162" s="64"/>
      <c r="W162" s="64"/>
      <c r="X162" s="64"/>
      <c r="Y162" s="64"/>
      <c r="Z162" s="64">
        <v>0</v>
      </c>
      <c r="AA162" s="64">
        <v>0</v>
      </c>
      <c r="AB162" s="64">
        <v>0</v>
      </c>
      <c r="AC162" s="64">
        <v>0</v>
      </c>
    </row>
    <row r="163" spans="2:33" ht="15.75">
      <c r="B163" s="49"/>
      <c r="C163" s="60" t="s">
        <v>28</v>
      </c>
      <c r="D163" s="61">
        <v>605</v>
      </c>
      <c r="E163" s="62">
        <v>5</v>
      </c>
      <c r="F163" s="62">
        <v>3</v>
      </c>
      <c r="G163" s="63"/>
      <c r="H163" s="63"/>
      <c r="I163" s="63"/>
      <c r="J163" s="63"/>
      <c r="K163" s="63"/>
      <c r="L163" s="63"/>
      <c r="M163" s="61"/>
      <c r="N163" s="49"/>
      <c r="O163" s="72">
        <f t="shared" si="31"/>
        <v>9360000</v>
      </c>
      <c r="P163" s="64">
        <f>P164</f>
        <v>3120000</v>
      </c>
      <c r="Q163" s="64">
        <f>Q164</f>
        <v>0</v>
      </c>
      <c r="R163" s="64">
        <f aca="true" t="shared" si="49" ref="R163:AC163">R164+R179</f>
        <v>0</v>
      </c>
      <c r="S163" s="64">
        <f t="shared" si="49"/>
        <v>0</v>
      </c>
      <c r="T163" s="64">
        <f t="shared" si="49"/>
        <v>0</v>
      </c>
      <c r="U163" s="64">
        <f t="shared" si="49"/>
        <v>0</v>
      </c>
      <c r="V163" s="64">
        <f t="shared" si="49"/>
        <v>0</v>
      </c>
      <c r="W163" s="64">
        <f t="shared" si="49"/>
        <v>0</v>
      </c>
      <c r="X163" s="64">
        <f t="shared" si="49"/>
        <v>0</v>
      </c>
      <c r="Y163" s="64">
        <f t="shared" si="49"/>
        <v>0</v>
      </c>
      <c r="Z163" s="64">
        <f t="shared" si="49"/>
        <v>3120000</v>
      </c>
      <c r="AA163" s="64">
        <f t="shared" si="49"/>
        <v>0</v>
      </c>
      <c r="AB163" s="64">
        <f t="shared" si="49"/>
        <v>3120000</v>
      </c>
      <c r="AC163" s="64">
        <f t="shared" si="49"/>
        <v>0</v>
      </c>
      <c r="AD163" s="39"/>
      <c r="AE163" s="39"/>
      <c r="AF163" s="39"/>
      <c r="AG163" s="39"/>
    </row>
    <row r="164" spans="2:33" ht="96" customHeight="1">
      <c r="B164" s="49"/>
      <c r="C164" s="60" t="s">
        <v>111</v>
      </c>
      <c r="D164" s="61">
        <v>605</v>
      </c>
      <c r="E164" s="62">
        <v>5</v>
      </c>
      <c r="F164" s="62">
        <v>3</v>
      </c>
      <c r="G164" s="63" t="s">
        <v>26</v>
      </c>
      <c r="H164" s="63" t="s">
        <v>55</v>
      </c>
      <c r="I164" s="63" t="s">
        <v>38</v>
      </c>
      <c r="J164" s="63" t="s">
        <v>55</v>
      </c>
      <c r="K164" s="63" t="s">
        <v>112</v>
      </c>
      <c r="L164" s="63" t="s">
        <v>55</v>
      </c>
      <c r="M164" s="63"/>
      <c r="N164" s="49"/>
      <c r="O164" s="72">
        <f t="shared" si="31"/>
        <v>9360000</v>
      </c>
      <c r="P164" s="64">
        <f>P165</f>
        <v>3120000</v>
      </c>
      <c r="Q164" s="64">
        <f>Q165</f>
        <v>0</v>
      </c>
      <c r="Z164" s="64">
        <f aca="true" t="shared" si="50" ref="Z164:AC165">Z165</f>
        <v>3120000</v>
      </c>
      <c r="AA164" s="64">
        <f t="shared" si="50"/>
        <v>0</v>
      </c>
      <c r="AB164" s="64">
        <f t="shared" si="50"/>
        <v>3120000</v>
      </c>
      <c r="AC164" s="64">
        <f t="shared" si="50"/>
        <v>0</v>
      </c>
      <c r="AD164" s="39"/>
      <c r="AE164" s="39"/>
      <c r="AF164" s="39"/>
      <c r="AG164" s="39"/>
    </row>
    <row r="165" spans="2:33" ht="63">
      <c r="B165" s="49"/>
      <c r="C165" s="60" t="s">
        <v>78</v>
      </c>
      <c r="D165" s="61">
        <v>605</v>
      </c>
      <c r="E165" s="62">
        <v>5</v>
      </c>
      <c r="F165" s="62">
        <v>3</v>
      </c>
      <c r="G165" s="63" t="s">
        <v>26</v>
      </c>
      <c r="H165" s="63" t="s">
        <v>10</v>
      </c>
      <c r="I165" s="63" t="s">
        <v>38</v>
      </c>
      <c r="J165" s="63" t="s">
        <v>55</v>
      </c>
      <c r="K165" s="63" t="s">
        <v>112</v>
      </c>
      <c r="L165" s="63" t="s">
        <v>55</v>
      </c>
      <c r="M165" s="63"/>
      <c r="N165" s="49"/>
      <c r="O165" s="72">
        <f t="shared" si="31"/>
        <v>9360000</v>
      </c>
      <c r="P165" s="64">
        <f>P166+P187</f>
        <v>3120000</v>
      </c>
      <c r="Q165" s="64">
        <f>Q166+Q187</f>
        <v>0</v>
      </c>
      <c r="Z165" s="64">
        <f t="shared" si="50"/>
        <v>3120000</v>
      </c>
      <c r="AA165" s="64">
        <f t="shared" si="50"/>
        <v>0</v>
      </c>
      <c r="AB165" s="64">
        <f t="shared" si="50"/>
        <v>3120000</v>
      </c>
      <c r="AC165" s="64">
        <f t="shared" si="50"/>
        <v>0</v>
      </c>
      <c r="AD165" s="39"/>
      <c r="AE165" s="39"/>
      <c r="AF165" s="39"/>
      <c r="AG165" s="39"/>
    </row>
    <row r="166" spans="2:29" ht="15.75">
      <c r="B166" s="49"/>
      <c r="C166" s="60" t="s">
        <v>28</v>
      </c>
      <c r="D166" s="61">
        <v>605</v>
      </c>
      <c r="E166" s="62">
        <v>5</v>
      </c>
      <c r="F166" s="62">
        <v>3</v>
      </c>
      <c r="G166" s="63" t="s">
        <v>26</v>
      </c>
      <c r="H166" s="63" t="s">
        <v>10</v>
      </c>
      <c r="I166" s="63" t="s">
        <v>17</v>
      </c>
      <c r="J166" s="63" t="s">
        <v>9</v>
      </c>
      <c r="K166" s="63" t="s">
        <v>112</v>
      </c>
      <c r="L166" s="63" t="s">
        <v>55</v>
      </c>
      <c r="M166" s="63"/>
      <c r="N166" s="49"/>
      <c r="O166" s="72">
        <f>P166+Q166+Z166+AA166+AB166+AC166</f>
        <v>9360000</v>
      </c>
      <c r="P166" s="64">
        <f>P167+P170+P173+P176</f>
        <v>3120000</v>
      </c>
      <c r="Q166" s="64">
        <f aca="true" t="shared" si="51" ref="Q166:AC166">Q167+Q170+Q173+Q176</f>
        <v>0</v>
      </c>
      <c r="R166" s="64">
        <f t="shared" si="51"/>
        <v>0</v>
      </c>
      <c r="S166" s="64">
        <f t="shared" si="51"/>
        <v>0</v>
      </c>
      <c r="T166" s="64">
        <f t="shared" si="51"/>
        <v>0</v>
      </c>
      <c r="U166" s="64">
        <f t="shared" si="51"/>
        <v>0</v>
      </c>
      <c r="V166" s="64">
        <f t="shared" si="51"/>
        <v>0</v>
      </c>
      <c r="W166" s="64">
        <f t="shared" si="51"/>
        <v>0</v>
      </c>
      <c r="X166" s="64">
        <f t="shared" si="51"/>
        <v>0</v>
      </c>
      <c r="Y166" s="64">
        <f t="shared" si="51"/>
        <v>0</v>
      </c>
      <c r="Z166" s="64">
        <f t="shared" si="51"/>
        <v>3120000</v>
      </c>
      <c r="AA166" s="64">
        <f t="shared" si="51"/>
        <v>0</v>
      </c>
      <c r="AB166" s="64">
        <f t="shared" si="51"/>
        <v>3120000</v>
      </c>
      <c r="AC166" s="64">
        <f t="shared" si="51"/>
        <v>0</v>
      </c>
    </row>
    <row r="167" spans="2:29" ht="15.75">
      <c r="B167" s="49"/>
      <c r="C167" s="60" t="s">
        <v>83</v>
      </c>
      <c r="D167" s="61">
        <v>605</v>
      </c>
      <c r="E167" s="62">
        <v>5</v>
      </c>
      <c r="F167" s="62">
        <v>3</v>
      </c>
      <c r="G167" s="63" t="s">
        <v>26</v>
      </c>
      <c r="H167" s="63" t="s">
        <v>10</v>
      </c>
      <c r="I167" s="63" t="s">
        <v>17</v>
      </c>
      <c r="J167" s="63" t="s">
        <v>9</v>
      </c>
      <c r="K167" s="63" t="s">
        <v>23</v>
      </c>
      <c r="L167" s="63" t="s">
        <v>55</v>
      </c>
      <c r="M167" s="63"/>
      <c r="N167" s="49"/>
      <c r="O167" s="72">
        <f t="shared" si="31"/>
        <v>3000000</v>
      </c>
      <c r="P167" s="64">
        <f>P168</f>
        <v>1000000</v>
      </c>
      <c r="Q167" s="64">
        <f>Q168</f>
        <v>0</v>
      </c>
      <c r="Z167" s="64">
        <f aca="true" t="shared" si="52" ref="Z167:AC168">Z168</f>
        <v>1000000</v>
      </c>
      <c r="AA167" s="64">
        <f t="shared" si="52"/>
        <v>0</v>
      </c>
      <c r="AB167" s="64">
        <f t="shared" si="52"/>
        <v>1000000</v>
      </c>
      <c r="AC167" s="64">
        <f t="shared" si="52"/>
        <v>0</v>
      </c>
    </row>
    <row r="168" spans="2:29" ht="31.5">
      <c r="B168" s="49"/>
      <c r="C168" s="60" t="s">
        <v>119</v>
      </c>
      <c r="D168" s="61">
        <v>605</v>
      </c>
      <c r="E168" s="63" t="s">
        <v>26</v>
      </c>
      <c r="F168" s="63" t="s">
        <v>25</v>
      </c>
      <c r="G168" s="63" t="s">
        <v>26</v>
      </c>
      <c r="H168" s="63" t="s">
        <v>10</v>
      </c>
      <c r="I168" s="63" t="s">
        <v>17</v>
      </c>
      <c r="J168" s="63" t="s">
        <v>9</v>
      </c>
      <c r="K168" s="63" t="s">
        <v>23</v>
      </c>
      <c r="L168" s="63" t="s">
        <v>55</v>
      </c>
      <c r="M168" s="61">
        <v>200</v>
      </c>
      <c r="N168" s="49"/>
      <c r="O168" s="72">
        <f t="shared" si="31"/>
        <v>3000000</v>
      </c>
      <c r="P168" s="64">
        <f>P169</f>
        <v>1000000</v>
      </c>
      <c r="Q168" s="64">
        <f>Q169</f>
        <v>0</v>
      </c>
      <c r="Z168" s="64">
        <f t="shared" si="52"/>
        <v>1000000</v>
      </c>
      <c r="AA168" s="64">
        <f t="shared" si="52"/>
        <v>0</v>
      </c>
      <c r="AB168" s="64">
        <f t="shared" si="52"/>
        <v>1000000</v>
      </c>
      <c r="AC168" s="64">
        <f t="shared" si="52"/>
        <v>0</v>
      </c>
    </row>
    <row r="169" spans="2:29" s="76" customFormat="1" ht="62.25" customHeight="1">
      <c r="B169" s="67"/>
      <c r="C169" s="77" t="s">
        <v>120</v>
      </c>
      <c r="D169" s="69">
        <v>605</v>
      </c>
      <c r="E169" s="70">
        <v>5</v>
      </c>
      <c r="F169" s="70">
        <v>3</v>
      </c>
      <c r="G169" s="71" t="s">
        <v>26</v>
      </c>
      <c r="H169" s="71" t="s">
        <v>10</v>
      </c>
      <c r="I169" s="71" t="s">
        <v>17</v>
      </c>
      <c r="J169" s="71" t="s">
        <v>9</v>
      </c>
      <c r="K169" s="71" t="s">
        <v>23</v>
      </c>
      <c r="L169" s="71" t="s">
        <v>55</v>
      </c>
      <c r="M169" s="69">
        <v>240</v>
      </c>
      <c r="N169" s="67"/>
      <c r="O169" s="72">
        <f t="shared" si="31"/>
        <v>3000000</v>
      </c>
      <c r="P169" s="72">
        <v>1000000</v>
      </c>
      <c r="Q169" s="72">
        <v>0</v>
      </c>
      <c r="Z169" s="72">
        <v>1000000</v>
      </c>
      <c r="AA169" s="72">
        <v>0</v>
      </c>
      <c r="AB169" s="72">
        <v>1000000</v>
      </c>
      <c r="AC169" s="72">
        <v>0</v>
      </c>
    </row>
    <row r="170" spans="2:29" ht="31.5">
      <c r="B170" s="49"/>
      <c r="C170" s="60" t="s">
        <v>85</v>
      </c>
      <c r="D170" s="61">
        <v>605</v>
      </c>
      <c r="E170" s="62">
        <v>5</v>
      </c>
      <c r="F170" s="62">
        <v>3</v>
      </c>
      <c r="G170" s="63" t="s">
        <v>26</v>
      </c>
      <c r="H170" s="63" t="s">
        <v>10</v>
      </c>
      <c r="I170" s="63" t="s">
        <v>17</v>
      </c>
      <c r="J170" s="63" t="s">
        <v>9</v>
      </c>
      <c r="K170" s="63" t="s">
        <v>123</v>
      </c>
      <c r="L170" s="63" t="s">
        <v>55</v>
      </c>
      <c r="M170" s="63"/>
      <c r="N170" s="49"/>
      <c r="O170" s="72">
        <f t="shared" si="31"/>
        <v>6000000</v>
      </c>
      <c r="P170" s="64">
        <f>P171</f>
        <v>2000000</v>
      </c>
      <c r="Q170" s="64">
        <f>Q171</f>
        <v>0</v>
      </c>
      <c r="Z170" s="64">
        <f aca="true" t="shared" si="53" ref="Z170:AC171">Z171</f>
        <v>2000000</v>
      </c>
      <c r="AA170" s="64">
        <f t="shared" si="53"/>
        <v>0</v>
      </c>
      <c r="AB170" s="64">
        <f t="shared" si="53"/>
        <v>2000000</v>
      </c>
      <c r="AC170" s="64">
        <f t="shared" si="53"/>
        <v>0</v>
      </c>
    </row>
    <row r="171" spans="2:29" ht="31.5">
      <c r="B171" s="49"/>
      <c r="C171" s="60" t="s">
        <v>119</v>
      </c>
      <c r="D171" s="61">
        <v>605</v>
      </c>
      <c r="E171" s="62">
        <v>5</v>
      </c>
      <c r="F171" s="62">
        <v>3</v>
      </c>
      <c r="G171" s="63" t="s">
        <v>26</v>
      </c>
      <c r="H171" s="63" t="s">
        <v>10</v>
      </c>
      <c r="I171" s="63" t="s">
        <v>17</v>
      </c>
      <c r="J171" s="63" t="s">
        <v>9</v>
      </c>
      <c r="K171" s="63" t="s">
        <v>123</v>
      </c>
      <c r="L171" s="63" t="s">
        <v>55</v>
      </c>
      <c r="M171" s="61">
        <v>200</v>
      </c>
      <c r="N171" s="49"/>
      <c r="O171" s="72">
        <f t="shared" si="31"/>
        <v>6000000</v>
      </c>
      <c r="P171" s="64">
        <f>P172</f>
        <v>2000000</v>
      </c>
      <c r="Q171" s="64">
        <f>Q172</f>
        <v>0</v>
      </c>
      <c r="Z171" s="64">
        <f t="shared" si="53"/>
        <v>2000000</v>
      </c>
      <c r="AA171" s="64">
        <f t="shared" si="53"/>
        <v>0</v>
      </c>
      <c r="AB171" s="64">
        <f t="shared" si="53"/>
        <v>2000000</v>
      </c>
      <c r="AC171" s="64">
        <f t="shared" si="53"/>
        <v>0</v>
      </c>
    </row>
    <row r="172" spans="2:29" s="76" customFormat="1" ht="47.25">
      <c r="B172" s="67"/>
      <c r="C172" s="77" t="s">
        <v>120</v>
      </c>
      <c r="D172" s="69">
        <v>605</v>
      </c>
      <c r="E172" s="70">
        <v>5</v>
      </c>
      <c r="F172" s="70">
        <v>3</v>
      </c>
      <c r="G172" s="71" t="s">
        <v>26</v>
      </c>
      <c r="H172" s="71" t="s">
        <v>10</v>
      </c>
      <c r="I172" s="71" t="s">
        <v>17</v>
      </c>
      <c r="J172" s="71" t="s">
        <v>9</v>
      </c>
      <c r="K172" s="71" t="s">
        <v>123</v>
      </c>
      <c r="L172" s="71" t="s">
        <v>55</v>
      </c>
      <c r="M172" s="69">
        <v>240</v>
      </c>
      <c r="N172" s="67"/>
      <c r="O172" s="72">
        <f t="shared" si="31"/>
        <v>6000000</v>
      </c>
      <c r="P172" s="72">
        <v>2000000</v>
      </c>
      <c r="Q172" s="72">
        <v>0</v>
      </c>
      <c r="Z172" s="72">
        <v>2000000</v>
      </c>
      <c r="AA172" s="72">
        <v>0</v>
      </c>
      <c r="AB172" s="72">
        <v>2000000</v>
      </c>
      <c r="AC172" s="72">
        <v>0</v>
      </c>
    </row>
    <row r="173" spans="2:29" ht="15.75">
      <c r="B173" s="49"/>
      <c r="C173" s="60" t="s">
        <v>100</v>
      </c>
      <c r="D173" s="61">
        <v>605</v>
      </c>
      <c r="E173" s="62">
        <v>5</v>
      </c>
      <c r="F173" s="62">
        <v>3</v>
      </c>
      <c r="G173" s="63" t="s">
        <v>26</v>
      </c>
      <c r="H173" s="63" t="s">
        <v>10</v>
      </c>
      <c r="I173" s="63" t="s">
        <v>17</v>
      </c>
      <c r="J173" s="63" t="s">
        <v>9</v>
      </c>
      <c r="K173" s="63" t="s">
        <v>127</v>
      </c>
      <c r="L173" s="63" t="s">
        <v>55</v>
      </c>
      <c r="M173" s="63"/>
      <c r="N173" s="49"/>
      <c r="O173" s="72">
        <f t="shared" si="31"/>
        <v>300000</v>
      </c>
      <c r="P173" s="64">
        <f>P174</f>
        <v>100000</v>
      </c>
      <c r="Q173" s="64">
        <f>Q174</f>
        <v>0</v>
      </c>
      <c r="Z173" s="64">
        <f aca="true" t="shared" si="54" ref="Z173:AC174">Z174</f>
        <v>100000</v>
      </c>
      <c r="AA173" s="64">
        <f t="shared" si="54"/>
        <v>0</v>
      </c>
      <c r="AB173" s="64">
        <f t="shared" si="54"/>
        <v>100000</v>
      </c>
      <c r="AC173" s="64">
        <f t="shared" si="54"/>
        <v>0</v>
      </c>
    </row>
    <row r="174" spans="2:29" ht="31.5">
      <c r="B174" s="49"/>
      <c r="C174" s="60" t="s">
        <v>119</v>
      </c>
      <c r="D174" s="61">
        <v>605</v>
      </c>
      <c r="E174" s="62">
        <v>5</v>
      </c>
      <c r="F174" s="62">
        <v>3</v>
      </c>
      <c r="G174" s="63" t="s">
        <v>26</v>
      </c>
      <c r="H174" s="63" t="s">
        <v>10</v>
      </c>
      <c r="I174" s="63" t="s">
        <v>17</v>
      </c>
      <c r="J174" s="63" t="s">
        <v>9</v>
      </c>
      <c r="K174" s="63" t="s">
        <v>127</v>
      </c>
      <c r="L174" s="63" t="s">
        <v>55</v>
      </c>
      <c r="M174" s="61">
        <v>200</v>
      </c>
      <c r="N174" s="49"/>
      <c r="O174" s="72">
        <f t="shared" si="31"/>
        <v>300000</v>
      </c>
      <c r="P174" s="64">
        <f>P175</f>
        <v>100000</v>
      </c>
      <c r="Q174" s="64">
        <f>Q175</f>
        <v>0</v>
      </c>
      <c r="Z174" s="64">
        <f t="shared" si="54"/>
        <v>100000</v>
      </c>
      <c r="AA174" s="64">
        <f t="shared" si="54"/>
        <v>0</v>
      </c>
      <c r="AB174" s="64">
        <f t="shared" si="54"/>
        <v>100000</v>
      </c>
      <c r="AC174" s="64">
        <f t="shared" si="54"/>
        <v>0</v>
      </c>
    </row>
    <row r="175" spans="2:29" s="76" customFormat="1" ht="47.25" customHeight="1">
      <c r="B175" s="67"/>
      <c r="C175" s="77" t="s">
        <v>120</v>
      </c>
      <c r="D175" s="69">
        <v>605</v>
      </c>
      <c r="E175" s="70">
        <v>5</v>
      </c>
      <c r="F175" s="70">
        <v>3</v>
      </c>
      <c r="G175" s="71" t="s">
        <v>26</v>
      </c>
      <c r="H175" s="71" t="s">
        <v>10</v>
      </c>
      <c r="I175" s="71" t="s">
        <v>17</v>
      </c>
      <c r="J175" s="71" t="s">
        <v>9</v>
      </c>
      <c r="K175" s="71" t="s">
        <v>127</v>
      </c>
      <c r="L175" s="71" t="s">
        <v>55</v>
      </c>
      <c r="M175" s="69">
        <v>240</v>
      </c>
      <c r="N175" s="67"/>
      <c r="O175" s="72">
        <f t="shared" si="31"/>
        <v>300000</v>
      </c>
      <c r="P175" s="72">
        <v>100000</v>
      </c>
      <c r="Q175" s="72">
        <v>0</v>
      </c>
      <c r="Z175" s="72">
        <v>100000</v>
      </c>
      <c r="AA175" s="72">
        <v>0</v>
      </c>
      <c r="AB175" s="72">
        <v>100000</v>
      </c>
      <c r="AC175" s="72">
        <v>0</v>
      </c>
    </row>
    <row r="176" spans="2:29" s="76" customFormat="1" ht="32.25" customHeight="1">
      <c r="B176" s="67"/>
      <c r="C176" s="22" t="s">
        <v>189</v>
      </c>
      <c r="D176" s="69">
        <v>605</v>
      </c>
      <c r="E176" s="70">
        <v>5</v>
      </c>
      <c r="F176" s="70">
        <v>3</v>
      </c>
      <c r="G176" s="71" t="s">
        <v>26</v>
      </c>
      <c r="H176" s="71" t="s">
        <v>10</v>
      </c>
      <c r="I176" s="71" t="s">
        <v>17</v>
      </c>
      <c r="J176" s="71" t="s">
        <v>9</v>
      </c>
      <c r="K176" s="71" t="s">
        <v>133</v>
      </c>
      <c r="L176" s="71"/>
      <c r="M176" s="69"/>
      <c r="N176" s="67"/>
      <c r="O176" s="72">
        <f t="shared" si="31"/>
        <v>60000</v>
      </c>
      <c r="P176" s="72">
        <f>SUM(P177)</f>
        <v>20000</v>
      </c>
      <c r="Q176" s="72">
        <f aca="true" t="shared" si="55" ref="Q176:AC177">SUM(Q177)</f>
        <v>0</v>
      </c>
      <c r="R176" s="72">
        <f t="shared" si="55"/>
        <v>0</v>
      </c>
      <c r="S176" s="72">
        <f t="shared" si="55"/>
        <v>0</v>
      </c>
      <c r="T176" s="72">
        <f t="shared" si="55"/>
        <v>0</v>
      </c>
      <c r="U176" s="72">
        <f t="shared" si="55"/>
        <v>0</v>
      </c>
      <c r="V176" s="72">
        <f t="shared" si="55"/>
        <v>0</v>
      </c>
      <c r="W176" s="72">
        <f t="shared" si="55"/>
        <v>0</v>
      </c>
      <c r="X176" s="72">
        <f t="shared" si="55"/>
        <v>0</v>
      </c>
      <c r="Y176" s="72">
        <f t="shared" si="55"/>
        <v>0</v>
      </c>
      <c r="Z176" s="72">
        <f t="shared" si="55"/>
        <v>20000</v>
      </c>
      <c r="AA176" s="72">
        <f t="shared" si="55"/>
        <v>0</v>
      </c>
      <c r="AB176" s="72">
        <f t="shared" si="55"/>
        <v>20000</v>
      </c>
      <c r="AC176" s="72">
        <f t="shared" si="55"/>
        <v>0</v>
      </c>
    </row>
    <row r="177" spans="2:29" s="76" customFormat="1" ht="33" customHeight="1">
      <c r="B177" s="67"/>
      <c r="C177" s="22" t="s">
        <v>119</v>
      </c>
      <c r="D177" s="69">
        <v>605</v>
      </c>
      <c r="E177" s="70">
        <v>5</v>
      </c>
      <c r="F177" s="70">
        <v>3</v>
      </c>
      <c r="G177" s="71" t="s">
        <v>26</v>
      </c>
      <c r="H177" s="71" t="s">
        <v>10</v>
      </c>
      <c r="I177" s="71" t="s">
        <v>17</v>
      </c>
      <c r="J177" s="71" t="s">
        <v>9</v>
      </c>
      <c r="K177" s="71" t="s">
        <v>133</v>
      </c>
      <c r="L177" s="71" t="s">
        <v>55</v>
      </c>
      <c r="M177" s="69">
        <v>200</v>
      </c>
      <c r="N177" s="67"/>
      <c r="O177" s="72">
        <f t="shared" si="31"/>
        <v>60000</v>
      </c>
      <c r="P177" s="72">
        <f>SUM(P178)</f>
        <v>20000</v>
      </c>
      <c r="Q177" s="72">
        <f t="shared" si="55"/>
        <v>0</v>
      </c>
      <c r="R177" s="72">
        <f t="shared" si="55"/>
        <v>0</v>
      </c>
      <c r="S177" s="72">
        <f t="shared" si="55"/>
        <v>0</v>
      </c>
      <c r="T177" s="72">
        <f t="shared" si="55"/>
        <v>0</v>
      </c>
      <c r="U177" s="72">
        <f t="shared" si="55"/>
        <v>0</v>
      </c>
      <c r="V177" s="72">
        <f t="shared" si="55"/>
        <v>0</v>
      </c>
      <c r="W177" s="72">
        <f t="shared" si="55"/>
        <v>0</v>
      </c>
      <c r="X177" s="72">
        <f t="shared" si="55"/>
        <v>0</v>
      </c>
      <c r="Y177" s="72">
        <f t="shared" si="55"/>
        <v>0</v>
      </c>
      <c r="Z177" s="72">
        <f t="shared" si="55"/>
        <v>20000</v>
      </c>
      <c r="AA177" s="72">
        <f t="shared" si="55"/>
        <v>0</v>
      </c>
      <c r="AB177" s="72">
        <f t="shared" si="55"/>
        <v>20000</v>
      </c>
      <c r="AC177" s="72">
        <f t="shared" si="55"/>
        <v>0</v>
      </c>
    </row>
    <row r="178" spans="2:29" s="76" customFormat="1" ht="47.25" customHeight="1">
      <c r="B178" s="67"/>
      <c r="C178" s="22" t="s">
        <v>120</v>
      </c>
      <c r="D178" s="69">
        <v>605</v>
      </c>
      <c r="E178" s="70">
        <v>5</v>
      </c>
      <c r="F178" s="70">
        <v>3</v>
      </c>
      <c r="G178" s="71" t="s">
        <v>26</v>
      </c>
      <c r="H178" s="71" t="s">
        <v>10</v>
      </c>
      <c r="I178" s="71" t="s">
        <v>17</v>
      </c>
      <c r="J178" s="71" t="s">
        <v>9</v>
      </c>
      <c r="K178" s="71" t="s">
        <v>133</v>
      </c>
      <c r="L178" s="71" t="s">
        <v>55</v>
      </c>
      <c r="M178" s="69">
        <v>240</v>
      </c>
      <c r="N178" s="67"/>
      <c r="O178" s="72">
        <f t="shared" si="31"/>
        <v>60000</v>
      </c>
      <c r="P178" s="72">
        <v>20000</v>
      </c>
      <c r="Q178" s="72">
        <v>0</v>
      </c>
      <c r="Z178" s="72">
        <v>20000</v>
      </c>
      <c r="AA178" s="72">
        <v>0</v>
      </c>
      <c r="AB178" s="72">
        <v>20000</v>
      </c>
      <c r="AC178" s="72">
        <v>0</v>
      </c>
    </row>
    <row r="179" spans="2:29" ht="78" customHeight="1" hidden="1">
      <c r="B179" s="49"/>
      <c r="C179" s="60" t="s">
        <v>169</v>
      </c>
      <c r="D179" s="61">
        <v>605</v>
      </c>
      <c r="E179" s="62">
        <v>5</v>
      </c>
      <c r="F179" s="62">
        <v>3</v>
      </c>
      <c r="G179" s="63" t="s">
        <v>174</v>
      </c>
      <c r="H179" s="63" t="s">
        <v>55</v>
      </c>
      <c r="I179" s="63" t="s">
        <v>38</v>
      </c>
      <c r="J179" s="63" t="s">
        <v>55</v>
      </c>
      <c r="K179" s="63" t="s">
        <v>112</v>
      </c>
      <c r="L179" s="63" t="s">
        <v>55</v>
      </c>
      <c r="M179" s="63"/>
      <c r="N179" s="49"/>
      <c r="O179" s="64">
        <f>O180+O185</f>
        <v>0</v>
      </c>
      <c r="P179" s="64">
        <f>P180+P185</f>
        <v>0</v>
      </c>
      <c r="Q179" s="64">
        <f aca="true" t="shared" si="56" ref="Q179:AC179">Q180+Q185</f>
        <v>0</v>
      </c>
      <c r="R179" s="64">
        <f t="shared" si="56"/>
        <v>0</v>
      </c>
      <c r="S179" s="64">
        <f t="shared" si="56"/>
        <v>0</v>
      </c>
      <c r="T179" s="64">
        <f t="shared" si="56"/>
        <v>0</v>
      </c>
      <c r="U179" s="64">
        <f t="shared" si="56"/>
        <v>0</v>
      </c>
      <c r="V179" s="64">
        <f t="shared" si="56"/>
        <v>0</v>
      </c>
      <c r="W179" s="64">
        <f t="shared" si="56"/>
        <v>0</v>
      </c>
      <c r="X179" s="64">
        <f t="shared" si="56"/>
        <v>0</v>
      </c>
      <c r="Y179" s="64">
        <f t="shared" si="56"/>
        <v>0</v>
      </c>
      <c r="Z179" s="64">
        <f t="shared" si="56"/>
        <v>0</v>
      </c>
      <c r="AA179" s="64">
        <f t="shared" si="56"/>
        <v>0</v>
      </c>
      <c r="AB179" s="64">
        <f t="shared" si="56"/>
        <v>0</v>
      </c>
      <c r="AC179" s="64">
        <f t="shared" si="56"/>
        <v>0</v>
      </c>
    </row>
    <row r="180" spans="2:29" ht="65.25" customHeight="1" hidden="1">
      <c r="B180" s="49"/>
      <c r="C180" s="60" t="s">
        <v>170</v>
      </c>
      <c r="D180" s="61">
        <v>605</v>
      </c>
      <c r="E180" s="62">
        <v>5</v>
      </c>
      <c r="F180" s="62">
        <v>3</v>
      </c>
      <c r="G180" s="63" t="s">
        <v>174</v>
      </c>
      <c r="H180" s="63" t="s">
        <v>8</v>
      </c>
      <c r="I180" s="63" t="s">
        <v>15</v>
      </c>
      <c r="J180" s="63" t="s">
        <v>55</v>
      </c>
      <c r="K180" s="63" t="s">
        <v>112</v>
      </c>
      <c r="L180" s="63" t="s">
        <v>55</v>
      </c>
      <c r="M180" s="61"/>
      <c r="N180" s="49"/>
      <c r="O180" s="72">
        <f t="shared" si="31"/>
        <v>0</v>
      </c>
      <c r="P180" s="64">
        <f>P182</f>
        <v>0</v>
      </c>
      <c r="Q180" s="64">
        <f>Q182</f>
        <v>0</v>
      </c>
      <c r="Z180" s="64">
        <f>Z182</f>
        <v>0</v>
      </c>
      <c r="AA180" s="64">
        <f>AA182</f>
        <v>0</v>
      </c>
      <c r="AB180" s="64">
        <f>AB182</f>
        <v>0</v>
      </c>
      <c r="AC180" s="64">
        <f>AC182</f>
        <v>0</v>
      </c>
    </row>
    <row r="181" spans="2:29" ht="75.75" customHeight="1" hidden="1">
      <c r="B181" s="49"/>
      <c r="C181" s="22" t="s">
        <v>173</v>
      </c>
      <c r="D181" s="61">
        <v>605</v>
      </c>
      <c r="E181" s="62">
        <v>5</v>
      </c>
      <c r="F181" s="62">
        <v>3</v>
      </c>
      <c r="G181" s="63" t="s">
        <v>174</v>
      </c>
      <c r="H181" s="63" t="s">
        <v>8</v>
      </c>
      <c r="I181" s="63" t="s">
        <v>15</v>
      </c>
      <c r="J181" s="63" t="s">
        <v>55</v>
      </c>
      <c r="K181" s="63" t="s">
        <v>112</v>
      </c>
      <c r="L181" s="63" t="s">
        <v>55</v>
      </c>
      <c r="M181" s="63"/>
      <c r="N181" s="49"/>
      <c r="O181" s="72">
        <f t="shared" si="31"/>
        <v>0</v>
      </c>
      <c r="P181" s="72">
        <f>SUM(P182)</f>
        <v>0</v>
      </c>
      <c r="Q181" s="72">
        <f aca="true" t="shared" si="57" ref="Q181:AC182">SUM(Q182)</f>
        <v>0</v>
      </c>
      <c r="R181" s="72">
        <f t="shared" si="57"/>
        <v>0</v>
      </c>
      <c r="S181" s="72">
        <f t="shared" si="57"/>
        <v>0</v>
      </c>
      <c r="T181" s="72">
        <f t="shared" si="57"/>
        <v>0</v>
      </c>
      <c r="U181" s="72">
        <f t="shared" si="57"/>
        <v>0</v>
      </c>
      <c r="V181" s="72">
        <f t="shared" si="57"/>
        <v>0</v>
      </c>
      <c r="W181" s="72">
        <f t="shared" si="57"/>
        <v>0</v>
      </c>
      <c r="X181" s="72">
        <f t="shared" si="57"/>
        <v>0</v>
      </c>
      <c r="Y181" s="72">
        <f t="shared" si="57"/>
        <v>0</v>
      </c>
      <c r="Z181" s="72">
        <f t="shared" si="57"/>
        <v>0</v>
      </c>
      <c r="AA181" s="72">
        <f t="shared" si="57"/>
        <v>0</v>
      </c>
      <c r="AB181" s="72">
        <f t="shared" si="57"/>
        <v>0</v>
      </c>
      <c r="AC181" s="72">
        <f t="shared" si="57"/>
        <v>0</v>
      </c>
    </row>
    <row r="182" spans="2:29" s="76" customFormat="1" ht="96" customHeight="1" hidden="1">
      <c r="B182" s="67"/>
      <c r="C182" s="22" t="s">
        <v>176</v>
      </c>
      <c r="D182" s="69">
        <v>605</v>
      </c>
      <c r="E182" s="70">
        <v>5</v>
      </c>
      <c r="F182" s="70">
        <v>3</v>
      </c>
      <c r="G182" s="71" t="s">
        <v>174</v>
      </c>
      <c r="H182" s="71" t="s">
        <v>8</v>
      </c>
      <c r="I182" s="71" t="s">
        <v>15</v>
      </c>
      <c r="J182" s="71" t="s">
        <v>9</v>
      </c>
      <c r="K182" s="71" t="s">
        <v>123</v>
      </c>
      <c r="L182" s="71" t="s">
        <v>55</v>
      </c>
      <c r="M182" s="69"/>
      <c r="N182" s="67"/>
      <c r="O182" s="72">
        <f t="shared" si="31"/>
        <v>0</v>
      </c>
      <c r="P182" s="72">
        <f>SUM(P183)</f>
        <v>0</v>
      </c>
      <c r="Q182" s="72">
        <f t="shared" si="57"/>
        <v>0</v>
      </c>
      <c r="R182" s="72">
        <f t="shared" si="57"/>
        <v>0</v>
      </c>
      <c r="S182" s="72">
        <f t="shared" si="57"/>
        <v>0</v>
      </c>
      <c r="T182" s="72">
        <f t="shared" si="57"/>
        <v>0</v>
      </c>
      <c r="U182" s="72">
        <f t="shared" si="57"/>
        <v>0</v>
      </c>
      <c r="V182" s="72">
        <f t="shared" si="57"/>
        <v>0</v>
      </c>
      <c r="W182" s="72">
        <f t="shared" si="57"/>
        <v>0</v>
      </c>
      <c r="X182" s="72">
        <f t="shared" si="57"/>
        <v>0</v>
      </c>
      <c r="Y182" s="72">
        <f t="shared" si="57"/>
        <v>0</v>
      </c>
      <c r="Z182" s="72">
        <f t="shared" si="57"/>
        <v>0</v>
      </c>
      <c r="AA182" s="72">
        <f t="shared" si="57"/>
        <v>0</v>
      </c>
      <c r="AB182" s="72">
        <f t="shared" si="57"/>
        <v>0</v>
      </c>
      <c r="AC182" s="72">
        <f t="shared" si="57"/>
        <v>0</v>
      </c>
    </row>
    <row r="183" spans="2:29" ht="31.5" customHeight="1" hidden="1">
      <c r="B183" s="49"/>
      <c r="C183" s="60" t="s">
        <v>119</v>
      </c>
      <c r="D183" s="69">
        <v>605</v>
      </c>
      <c r="E183" s="70">
        <v>5</v>
      </c>
      <c r="F183" s="70">
        <v>3</v>
      </c>
      <c r="G183" s="71" t="s">
        <v>174</v>
      </c>
      <c r="H183" s="71" t="s">
        <v>8</v>
      </c>
      <c r="I183" s="71" t="s">
        <v>15</v>
      </c>
      <c r="J183" s="71" t="s">
        <v>9</v>
      </c>
      <c r="K183" s="71" t="s">
        <v>123</v>
      </c>
      <c r="L183" s="71" t="s">
        <v>55</v>
      </c>
      <c r="M183" s="63" t="s">
        <v>124</v>
      </c>
      <c r="N183" s="49"/>
      <c r="O183" s="72">
        <f t="shared" si="31"/>
        <v>0</v>
      </c>
      <c r="P183" s="64">
        <f>SUM(P184)</f>
        <v>0</v>
      </c>
      <c r="Q183" s="64">
        <f aca="true" t="shared" si="58" ref="Q183:AC183">SUM(Q184)</f>
        <v>0</v>
      </c>
      <c r="R183" s="64">
        <f t="shared" si="58"/>
        <v>0</v>
      </c>
      <c r="S183" s="64">
        <f t="shared" si="58"/>
        <v>0</v>
      </c>
      <c r="T183" s="64">
        <f t="shared" si="58"/>
        <v>0</v>
      </c>
      <c r="U183" s="64">
        <f t="shared" si="58"/>
        <v>0</v>
      </c>
      <c r="V183" s="64">
        <f t="shared" si="58"/>
        <v>0</v>
      </c>
      <c r="W183" s="64">
        <f t="shared" si="58"/>
        <v>0</v>
      </c>
      <c r="X183" s="64">
        <f t="shared" si="58"/>
        <v>0</v>
      </c>
      <c r="Y183" s="64">
        <f t="shared" si="58"/>
        <v>0</v>
      </c>
      <c r="Z183" s="64">
        <f t="shared" si="58"/>
        <v>0</v>
      </c>
      <c r="AA183" s="64">
        <f t="shared" si="58"/>
        <v>0</v>
      </c>
      <c r="AB183" s="64">
        <f t="shared" si="58"/>
        <v>0</v>
      </c>
      <c r="AC183" s="64">
        <f t="shared" si="58"/>
        <v>0</v>
      </c>
    </row>
    <row r="184" spans="2:29" ht="31.5" customHeight="1" hidden="1">
      <c r="B184" s="49"/>
      <c r="C184" s="77" t="s">
        <v>120</v>
      </c>
      <c r="D184" s="69">
        <v>605</v>
      </c>
      <c r="E184" s="70">
        <v>5</v>
      </c>
      <c r="F184" s="70">
        <v>3</v>
      </c>
      <c r="G184" s="71" t="s">
        <v>174</v>
      </c>
      <c r="H184" s="71" t="s">
        <v>8</v>
      </c>
      <c r="I184" s="71" t="s">
        <v>15</v>
      </c>
      <c r="J184" s="71" t="s">
        <v>9</v>
      </c>
      <c r="K184" s="71" t="s">
        <v>123</v>
      </c>
      <c r="L184" s="71" t="s">
        <v>55</v>
      </c>
      <c r="M184" s="61">
        <v>240</v>
      </c>
      <c r="N184" s="49"/>
      <c r="O184" s="72">
        <f t="shared" si="31"/>
        <v>0</v>
      </c>
      <c r="P184" s="64">
        <v>0</v>
      </c>
      <c r="Q184" s="64">
        <v>0</v>
      </c>
      <c r="Z184" s="64">
        <v>0</v>
      </c>
      <c r="AA184" s="64">
        <v>0</v>
      </c>
      <c r="AB184" s="64">
        <v>0</v>
      </c>
      <c r="AC184" s="64">
        <v>0</v>
      </c>
    </row>
    <row r="185" spans="2:29" ht="67.5" customHeight="1" hidden="1">
      <c r="B185" s="49"/>
      <c r="C185" s="60" t="s">
        <v>172</v>
      </c>
      <c r="D185" s="61">
        <v>605</v>
      </c>
      <c r="E185" s="62">
        <v>5</v>
      </c>
      <c r="F185" s="62">
        <v>3</v>
      </c>
      <c r="G185" s="63" t="s">
        <v>174</v>
      </c>
      <c r="H185" s="63" t="s">
        <v>9</v>
      </c>
      <c r="I185" s="63" t="s">
        <v>15</v>
      </c>
      <c r="J185" s="63" t="s">
        <v>55</v>
      </c>
      <c r="K185" s="63" t="s">
        <v>112</v>
      </c>
      <c r="L185" s="63" t="s">
        <v>55</v>
      </c>
      <c r="M185" s="61"/>
      <c r="N185" s="49"/>
      <c r="O185" s="72">
        <f>P185+Q185+Z185+AA185+AB185+AC185</f>
        <v>0</v>
      </c>
      <c r="P185" s="64">
        <f>P187</f>
        <v>0</v>
      </c>
      <c r="Q185" s="64">
        <f>Q187</f>
        <v>0</v>
      </c>
      <c r="Z185" s="64">
        <f>Z187</f>
        <v>0</v>
      </c>
      <c r="AA185" s="64">
        <f>AA187</f>
        <v>0</v>
      </c>
      <c r="AB185" s="64">
        <f>AB187</f>
        <v>0</v>
      </c>
      <c r="AC185" s="64">
        <f>AC187</f>
        <v>0</v>
      </c>
    </row>
    <row r="186" spans="2:29" ht="48.75" customHeight="1" hidden="1">
      <c r="B186" s="49"/>
      <c r="C186" s="60" t="s">
        <v>177</v>
      </c>
      <c r="D186" s="61">
        <v>605</v>
      </c>
      <c r="E186" s="62">
        <v>5</v>
      </c>
      <c r="F186" s="62">
        <v>3</v>
      </c>
      <c r="G186" s="63" t="s">
        <v>174</v>
      </c>
      <c r="H186" s="63" t="s">
        <v>9</v>
      </c>
      <c r="I186" s="63" t="s">
        <v>15</v>
      </c>
      <c r="J186" s="63" t="s">
        <v>55</v>
      </c>
      <c r="K186" s="63" t="s">
        <v>112</v>
      </c>
      <c r="L186" s="63" t="s">
        <v>55</v>
      </c>
      <c r="M186" s="63"/>
      <c r="N186" s="49"/>
      <c r="O186" s="72">
        <f>P186+Q186+Z186+AA186+AB186+AC186</f>
        <v>0</v>
      </c>
      <c r="P186" s="72">
        <f>SUM(P187)</f>
        <v>0</v>
      </c>
      <c r="Q186" s="72">
        <f aca="true" t="shared" si="59" ref="Q186:AC187">SUM(Q187)</f>
        <v>0</v>
      </c>
      <c r="R186" s="72">
        <f t="shared" si="59"/>
        <v>0</v>
      </c>
      <c r="S186" s="72">
        <f t="shared" si="59"/>
        <v>0</v>
      </c>
      <c r="T186" s="72">
        <f t="shared" si="59"/>
        <v>0</v>
      </c>
      <c r="U186" s="72">
        <f t="shared" si="59"/>
        <v>0</v>
      </c>
      <c r="V186" s="72">
        <f t="shared" si="59"/>
        <v>0</v>
      </c>
      <c r="W186" s="72">
        <f t="shared" si="59"/>
        <v>0</v>
      </c>
      <c r="X186" s="72">
        <f t="shared" si="59"/>
        <v>0</v>
      </c>
      <c r="Y186" s="72">
        <f t="shared" si="59"/>
        <v>0</v>
      </c>
      <c r="Z186" s="72">
        <f t="shared" si="59"/>
        <v>0</v>
      </c>
      <c r="AA186" s="72">
        <f t="shared" si="59"/>
        <v>0</v>
      </c>
      <c r="AB186" s="72">
        <f t="shared" si="59"/>
        <v>0</v>
      </c>
      <c r="AC186" s="72">
        <f t="shared" si="59"/>
        <v>0</v>
      </c>
    </row>
    <row r="187" spans="2:29" ht="48.75" customHeight="1" hidden="1">
      <c r="B187" s="49"/>
      <c r="C187" s="22" t="s">
        <v>218</v>
      </c>
      <c r="D187" s="69">
        <v>605</v>
      </c>
      <c r="E187" s="70">
        <v>5</v>
      </c>
      <c r="F187" s="70">
        <v>3</v>
      </c>
      <c r="G187" s="71" t="s">
        <v>26</v>
      </c>
      <c r="H187" s="71" t="s">
        <v>157</v>
      </c>
      <c r="I187" s="71" t="s">
        <v>17</v>
      </c>
      <c r="J187" s="71" t="s">
        <v>55</v>
      </c>
      <c r="K187" s="71" t="s">
        <v>138</v>
      </c>
      <c r="L187" s="71"/>
      <c r="M187" s="69"/>
      <c r="N187" s="49"/>
      <c r="O187" s="72">
        <f>P187+Z187+AB187</f>
        <v>0</v>
      </c>
      <c r="P187" s="64">
        <f>SUM(P188)</f>
        <v>0</v>
      </c>
      <c r="Q187" s="64">
        <f t="shared" si="59"/>
        <v>0</v>
      </c>
      <c r="R187" s="64">
        <f t="shared" si="59"/>
        <v>0</v>
      </c>
      <c r="S187" s="64">
        <f t="shared" si="59"/>
        <v>0</v>
      </c>
      <c r="T187" s="64">
        <f t="shared" si="59"/>
        <v>0</v>
      </c>
      <c r="U187" s="64">
        <f t="shared" si="59"/>
        <v>0</v>
      </c>
      <c r="V187" s="64">
        <f t="shared" si="59"/>
        <v>0</v>
      </c>
      <c r="W187" s="64">
        <f t="shared" si="59"/>
        <v>0</v>
      </c>
      <c r="X187" s="64">
        <f t="shared" si="59"/>
        <v>0</v>
      </c>
      <c r="Y187" s="64">
        <f t="shared" si="59"/>
        <v>0</v>
      </c>
      <c r="Z187" s="64">
        <f t="shared" si="59"/>
        <v>0</v>
      </c>
      <c r="AA187" s="64">
        <f t="shared" si="59"/>
        <v>0</v>
      </c>
      <c r="AB187" s="64">
        <f t="shared" si="59"/>
        <v>0</v>
      </c>
      <c r="AC187" s="64">
        <f t="shared" si="59"/>
        <v>0</v>
      </c>
    </row>
    <row r="188" spans="2:29" ht="31.5" customHeight="1" hidden="1">
      <c r="B188" s="49"/>
      <c r="C188" s="22" t="s">
        <v>119</v>
      </c>
      <c r="D188" s="69">
        <v>605</v>
      </c>
      <c r="E188" s="70">
        <v>5</v>
      </c>
      <c r="F188" s="70">
        <v>3</v>
      </c>
      <c r="G188" s="71" t="s">
        <v>26</v>
      </c>
      <c r="H188" s="71" t="s">
        <v>157</v>
      </c>
      <c r="I188" s="71" t="s">
        <v>17</v>
      </c>
      <c r="J188" s="71" t="s">
        <v>8</v>
      </c>
      <c r="K188" s="71" t="s">
        <v>138</v>
      </c>
      <c r="L188" s="71" t="s">
        <v>55</v>
      </c>
      <c r="M188" s="69">
        <v>200</v>
      </c>
      <c r="N188" s="49"/>
      <c r="O188" s="72">
        <f>P188+Z188+AB188</f>
        <v>0</v>
      </c>
      <c r="P188" s="64">
        <f>SUM(P189)</f>
        <v>0</v>
      </c>
      <c r="Q188" s="64">
        <f aca="true" t="shared" si="60" ref="Q188:AC188">SUM(Q189)</f>
        <v>0</v>
      </c>
      <c r="R188" s="64">
        <f t="shared" si="60"/>
        <v>0</v>
      </c>
      <c r="S188" s="64">
        <f t="shared" si="60"/>
        <v>0</v>
      </c>
      <c r="T188" s="64">
        <f t="shared" si="60"/>
        <v>0</v>
      </c>
      <c r="U188" s="64">
        <f t="shared" si="60"/>
        <v>0</v>
      </c>
      <c r="V188" s="64">
        <f t="shared" si="60"/>
        <v>0</v>
      </c>
      <c r="W188" s="64">
        <f t="shared" si="60"/>
        <v>0</v>
      </c>
      <c r="X188" s="64">
        <f t="shared" si="60"/>
        <v>0</v>
      </c>
      <c r="Y188" s="64">
        <f t="shared" si="60"/>
        <v>0</v>
      </c>
      <c r="Z188" s="64">
        <f t="shared" si="60"/>
        <v>0</v>
      </c>
      <c r="AA188" s="64">
        <f t="shared" si="60"/>
        <v>0</v>
      </c>
      <c r="AB188" s="64">
        <f t="shared" si="60"/>
        <v>0</v>
      </c>
      <c r="AC188" s="64">
        <f t="shared" si="60"/>
        <v>0</v>
      </c>
    </row>
    <row r="189" spans="2:29" ht="31.5" customHeight="1" hidden="1">
      <c r="B189" s="49"/>
      <c r="C189" s="22" t="s">
        <v>120</v>
      </c>
      <c r="D189" s="69">
        <v>605</v>
      </c>
      <c r="E189" s="70">
        <v>5</v>
      </c>
      <c r="F189" s="70">
        <v>3</v>
      </c>
      <c r="G189" s="71" t="s">
        <v>26</v>
      </c>
      <c r="H189" s="71" t="s">
        <v>157</v>
      </c>
      <c r="I189" s="71" t="s">
        <v>17</v>
      </c>
      <c r="J189" s="71" t="s">
        <v>8</v>
      </c>
      <c r="K189" s="71" t="s">
        <v>138</v>
      </c>
      <c r="L189" s="71" t="s">
        <v>55</v>
      </c>
      <c r="M189" s="69">
        <v>240</v>
      </c>
      <c r="N189" s="49"/>
      <c r="O189" s="72">
        <f>P189+Z189+AB189</f>
        <v>0</v>
      </c>
      <c r="P189" s="64">
        <v>0</v>
      </c>
      <c r="Q189" s="64">
        <v>0</v>
      </c>
      <c r="Z189" s="64">
        <v>0</v>
      </c>
      <c r="AA189" s="64">
        <v>0</v>
      </c>
      <c r="AB189" s="64">
        <v>0</v>
      </c>
      <c r="AC189" s="64">
        <v>0</v>
      </c>
    </row>
    <row r="190" spans="2:29" ht="15.75">
      <c r="B190" s="49"/>
      <c r="C190" s="60" t="s">
        <v>53</v>
      </c>
      <c r="D190" s="61">
        <v>605</v>
      </c>
      <c r="E190" s="62">
        <v>7</v>
      </c>
      <c r="F190" s="62">
        <v>0</v>
      </c>
      <c r="G190" s="63"/>
      <c r="H190" s="63"/>
      <c r="I190" s="63"/>
      <c r="J190" s="63"/>
      <c r="K190" s="63"/>
      <c r="L190" s="63"/>
      <c r="M190" s="61"/>
      <c r="N190" s="49"/>
      <c r="O190" s="72">
        <f t="shared" si="31"/>
        <v>2580000</v>
      </c>
      <c r="P190" s="64">
        <f aca="true" t="shared" si="61" ref="P190:Q193">P191</f>
        <v>960000</v>
      </c>
      <c r="Q190" s="64">
        <f t="shared" si="61"/>
        <v>0</v>
      </c>
      <c r="Z190" s="64">
        <f aca="true" t="shared" si="62" ref="Z190:AC193">Z191</f>
        <v>810000</v>
      </c>
      <c r="AA190" s="64">
        <f t="shared" si="62"/>
        <v>0</v>
      </c>
      <c r="AB190" s="64">
        <f t="shared" si="62"/>
        <v>810000</v>
      </c>
      <c r="AC190" s="64">
        <f t="shared" si="62"/>
        <v>0</v>
      </c>
    </row>
    <row r="191" spans="2:29" ht="15.75">
      <c r="B191" s="49"/>
      <c r="C191" s="60" t="s">
        <v>159</v>
      </c>
      <c r="D191" s="61">
        <v>605</v>
      </c>
      <c r="E191" s="62">
        <v>7</v>
      </c>
      <c r="F191" s="62">
        <v>7</v>
      </c>
      <c r="G191" s="63"/>
      <c r="H191" s="63"/>
      <c r="I191" s="63"/>
      <c r="J191" s="63"/>
      <c r="K191" s="63"/>
      <c r="L191" s="63"/>
      <c r="M191" s="61"/>
      <c r="N191" s="49"/>
      <c r="O191" s="72">
        <f t="shared" si="31"/>
        <v>2580000</v>
      </c>
      <c r="P191" s="64">
        <f t="shared" si="61"/>
        <v>960000</v>
      </c>
      <c r="Q191" s="64">
        <f t="shared" si="61"/>
        <v>0</v>
      </c>
      <c r="Z191" s="64">
        <f t="shared" si="62"/>
        <v>810000</v>
      </c>
      <c r="AA191" s="64">
        <f t="shared" si="62"/>
        <v>0</v>
      </c>
      <c r="AB191" s="64">
        <f t="shared" si="62"/>
        <v>810000</v>
      </c>
      <c r="AC191" s="64">
        <f t="shared" si="62"/>
        <v>0</v>
      </c>
    </row>
    <row r="192" spans="2:29" ht="94.5" customHeight="1">
      <c r="B192" s="49"/>
      <c r="C192" s="60" t="s">
        <v>111</v>
      </c>
      <c r="D192" s="61">
        <v>605</v>
      </c>
      <c r="E192" s="62">
        <v>7</v>
      </c>
      <c r="F192" s="62">
        <v>7</v>
      </c>
      <c r="G192" s="63" t="s">
        <v>26</v>
      </c>
      <c r="H192" s="63" t="s">
        <v>55</v>
      </c>
      <c r="I192" s="63" t="s">
        <v>38</v>
      </c>
      <c r="J192" s="63" t="s">
        <v>55</v>
      </c>
      <c r="K192" s="63" t="s">
        <v>112</v>
      </c>
      <c r="L192" s="63" t="s">
        <v>55</v>
      </c>
      <c r="M192" s="63"/>
      <c r="N192" s="49"/>
      <c r="O192" s="72">
        <f t="shared" si="31"/>
        <v>2580000</v>
      </c>
      <c r="P192" s="64">
        <f t="shared" si="61"/>
        <v>960000</v>
      </c>
      <c r="Q192" s="64">
        <f t="shared" si="61"/>
        <v>0</v>
      </c>
      <c r="Z192" s="64">
        <f t="shared" si="62"/>
        <v>810000</v>
      </c>
      <c r="AA192" s="64">
        <f t="shared" si="62"/>
        <v>0</v>
      </c>
      <c r="AB192" s="64">
        <f t="shared" si="62"/>
        <v>810000</v>
      </c>
      <c r="AC192" s="64">
        <f t="shared" si="62"/>
        <v>0</v>
      </c>
    </row>
    <row r="193" spans="2:29" ht="63">
      <c r="B193" s="49"/>
      <c r="C193" s="60" t="s">
        <v>86</v>
      </c>
      <c r="D193" s="61">
        <v>605</v>
      </c>
      <c r="E193" s="62">
        <v>7</v>
      </c>
      <c r="F193" s="62">
        <v>7</v>
      </c>
      <c r="G193" s="63" t="s">
        <v>26</v>
      </c>
      <c r="H193" s="63" t="s">
        <v>9</v>
      </c>
      <c r="I193" s="63" t="s">
        <v>38</v>
      </c>
      <c r="J193" s="63" t="s">
        <v>55</v>
      </c>
      <c r="K193" s="63" t="s">
        <v>112</v>
      </c>
      <c r="L193" s="63" t="s">
        <v>55</v>
      </c>
      <c r="M193" s="63"/>
      <c r="N193" s="49"/>
      <c r="O193" s="72">
        <f t="shared" si="31"/>
        <v>2580000</v>
      </c>
      <c r="P193" s="64">
        <f t="shared" si="61"/>
        <v>960000</v>
      </c>
      <c r="Q193" s="64">
        <f t="shared" si="61"/>
        <v>0</v>
      </c>
      <c r="Z193" s="64">
        <f t="shared" si="62"/>
        <v>810000</v>
      </c>
      <c r="AA193" s="64">
        <f t="shared" si="62"/>
        <v>0</v>
      </c>
      <c r="AB193" s="64">
        <f t="shared" si="62"/>
        <v>810000</v>
      </c>
      <c r="AC193" s="64">
        <f t="shared" si="62"/>
        <v>0</v>
      </c>
    </row>
    <row r="194" spans="2:29" ht="31.5">
      <c r="B194" s="49"/>
      <c r="C194" s="60" t="s">
        <v>139</v>
      </c>
      <c r="D194" s="61">
        <v>605</v>
      </c>
      <c r="E194" s="62">
        <v>7</v>
      </c>
      <c r="F194" s="62">
        <v>7</v>
      </c>
      <c r="G194" s="63" t="s">
        <v>26</v>
      </c>
      <c r="H194" s="63" t="s">
        <v>9</v>
      </c>
      <c r="I194" s="63" t="s">
        <v>17</v>
      </c>
      <c r="J194" s="63" t="s">
        <v>55</v>
      </c>
      <c r="K194" s="63" t="s">
        <v>112</v>
      </c>
      <c r="L194" s="63" t="s">
        <v>55</v>
      </c>
      <c r="M194" s="63"/>
      <c r="N194" s="49"/>
      <c r="O194" s="72">
        <f t="shared" si="31"/>
        <v>2580000</v>
      </c>
      <c r="P194" s="64">
        <f>P198+P195</f>
        <v>960000</v>
      </c>
      <c r="Q194" s="64">
        <f aca="true" t="shared" si="63" ref="Q194:AC194">Q198+Q195</f>
        <v>0</v>
      </c>
      <c r="R194" s="64">
        <f t="shared" si="63"/>
        <v>0</v>
      </c>
      <c r="S194" s="64">
        <f t="shared" si="63"/>
        <v>0</v>
      </c>
      <c r="T194" s="64">
        <f t="shared" si="63"/>
        <v>0</v>
      </c>
      <c r="U194" s="64">
        <f t="shared" si="63"/>
        <v>0</v>
      </c>
      <c r="V194" s="64">
        <f t="shared" si="63"/>
        <v>0</v>
      </c>
      <c r="W194" s="64">
        <f t="shared" si="63"/>
        <v>0</v>
      </c>
      <c r="X194" s="64">
        <f t="shared" si="63"/>
        <v>0</v>
      </c>
      <c r="Y194" s="64">
        <f t="shared" si="63"/>
        <v>0</v>
      </c>
      <c r="Z194" s="64">
        <f t="shared" si="63"/>
        <v>810000</v>
      </c>
      <c r="AA194" s="64">
        <f t="shared" si="63"/>
        <v>0</v>
      </c>
      <c r="AB194" s="64">
        <f t="shared" si="63"/>
        <v>810000</v>
      </c>
      <c r="AC194" s="64">
        <f t="shared" si="63"/>
        <v>0</v>
      </c>
    </row>
    <row r="195" spans="2:29" ht="47.25" hidden="1">
      <c r="B195" s="49"/>
      <c r="C195" s="60" t="s">
        <v>140</v>
      </c>
      <c r="D195" s="61">
        <v>605</v>
      </c>
      <c r="E195" s="62">
        <v>7</v>
      </c>
      <c r="F195" s="62">
        <v>7</v>
      </c>
      <c r="G195" s="63" t="s">
        <v>26</v>
      </c>
      <c r="H195" s="63" t="s">
        <v>9</v>
      </c>
      <c r="I195" s="63" t="s">
        <v>17</v>
      </c>
      <c r="J195" s="63" t="s">
        <v>8</v>
      </c>
      <c r="K195" s="63" t="s">
        <v>23</v>
      </c>
      <c r="L195" s="63" t="s">
        <v>55</v>
      </c>
      <c r="M195" s="63"/>
      <c r="N195" s="49"/>
      <c r="O195" s="72">
        <f t="shared" si="31"/>
        <v>0</v>
      </c>
      <c r="P195" s="64">
        <f>SUM(P196)</f>
        <v>0</v>
      </c>
      <c r="Q195" s="64">
        <f aca="true" t="shared" si="64" ref="Q195:AC196">SUM(Q196)</f>
        <v>0</v>
      </c>
      <c r="R195" s="64">
        <f t="shared" si="64"/>
        <v>0</v>
      </c>
      <c r="S195" s="64">
        <f t="shared" si="64"/>
        <v>0</v>
      </c>
      <c r="T195" s="64">
        <f t="shared" si="64"/>
        <v>0</v>
      </c>
      <c r="U195" s="64">
        <f t="shared" si="64"/>
        <v>0</v>
      </c>
      <c r="V195" s="64">
        <f t="shared" si="64"/>
        <v>0</v>
      </c>
      <c r="W195" s="64">
        <f t="shared" si="64"/>
        <v>0</v>
      </c>
      <c r="X195" s="64">
        <f t="shared" si="64"/>
        <v>0</v>
      </c>
      <c r="Y195" s="64">
        <f t="shared" si="64"/>
        <v>0</v>
      </c>
      <c r="Z195" s="64">
        <f t="shared" si="64"/>
        <v>0</v>
      </c>
      <c r="AA195" s="64">
        <f t="shared" si="64"/>
        <v>0</v>
      </c>
      <c r="AB195" s="64">
        <f t="shared" si="64"/>
        <v>0</v>
      </c>
      <c r="AC195" s="64">
        <f t="shared" si="64"/>
        <v>0</v>
      </c>
    </row>
    <row r="196" spans="2:29" ht="31.5" hidden="1">
      <c r="B196" s="49"/>
      <c r="C196" s="60" t="s">
        <v>119</v>
      </c>
      <c r="D196" s="61">
        <v>605</v>
      </c>
      <c r="E196" s="62">
        <v>7</v>
      </c>
      <c r="F196" s="62">
        <v>7</v>
      </c>
      <c r="G196" s="63" t="s">
        <v>26</v>
      </c>
      <c r="H196" s="63" t="s">
        <v>9</v>
      </c>
      <c r="I196" s="63" t="s">
        <v>17</v>
      </c>
      <c r="J196" s="63" t="s">
        <v>8</v>
      </c>
      <c r="K196" s="63" t="s">
        <v>23</v>
      </c>
      <c r="L196" s="63" t="s">
        <v>55</v>
      </c>
      <c r="M196" s="61">
        <v>200</v>
      </c>
      <c r="N196" s="49"/>
      <c r="O196" s="72">
        <f t="shared" si="31"/>
        <v>0</v>
      </c>
      <c r="P196" s="64">
        <f>SUM(P197)</f>
        <v>0</v>
      </c>
      <c r="Q196" s="64">
        <f t="shared" si="64"/>
        <v>0</v>
      </c>
      <c r="R196" s="64">
        <f t="shared" si="64"/>
        <v>0</v>
      </c>
      <c r="S196" s="64">
        <f t="shared" si="64"/>
        <v>0</v>
      </c>
      <c r="T196" s="64">
        <f t="shared" si="64"/>
        <v>0</v>
      </c>
      <c r="U196" s="64">
        <f t="shared" si="64"/>
        <v>0</v>
      </c>
      <c r="V196" s="64">
        <f t="shared" si="64"/>
        <v>0</v>
      </c>
      <c r="W196" s="64">
        <f t="shared" si="64"/>
        <v>0</v>
      </c>
      <c r="X196" s="64">
        <f t="shared" si="64"/>
        <v>0</v>
      </c>
      <c r="Y196" s="64">
        <f t="shared" si="64"/>
        <v>0</v>
      </c>
      <c r="Z196" s="64">
        <f t="shared" si="64"/>
        <v>0</v>
      </c>
      <c r="AA196" s="64">
        <f t="shared" si="64"/>
        <v>0</v>
      </c>
      <c r="AB196" s="64">
        <f t="shared" si="64"/>
        <v>0</v>
      </c>
      <c r="AC196" s="64">
        <f t="shared" si="64"/>
        <v>0</v>
      </c>
    </row>
    <row r="197" spans="2:29" ht="47.25" hidden="1">
      <c r="B197" s="49"/>
      <c r="C197" s="77" t="s">
        <v>120</v>
      </c>
      <c r="D197" s="69">
        <v>605</v>
      </c>
      <c r="E197" s="70">
        <v>7</v>
      </c>
      <c r="F197" s="70">
        <v>7</v>
      </c>
      <c r="G197" s="71" t="s">
        <v>26</v>
      </c>
      <c r="H197" s="71" t="s">
        <v>9</v>
      </c>
      <c r="I197" s="71" t="s">
        <v>17</v>
      </c>
      <c r="J197" s="71" t="s">
        <v>8</v>
      </c>
      <c r="K197" s="71" t="s">
        <v>23</v>
      </c>
      <c r="L197" s="71" t="s">
        <v>55</v>
      </c>
      <c r="M197" s="69">
        <v>240</v>
      </c>
      <c r="N197" s="49"/>
      <c r="O197" s="72">
        <f t="shared" si="31"/>
        <v>0</v>
      </c>
      <c r="P197" s="64">
        <v>0</v>
      </c>
      <c r="Q197" s="64">
        <v>0</v>
      </c>
      <c r="Z197" s="64">
        <v>0</v>
      </c>
      <c r="AA197" s="64">
        <v>0</v>
      </c>
      <c r="AB197" s="64">
        <v>0</v>
      </c>
      <c r="AC197" s="64">
        <v>0</v>
      </c>
    </row>
    <row r="198" spans="2:29" ht="47.25">
      <c r="B198" s="49"/>
      <c r="C198" s="60" t="s">
        <v>140</v>
      </c>
      <c r="D198" s="61">
        <v>605</v>
      </c>
      <c r="E198" s="62">
        <v>7</v>
      </c>
      <c r="F198" s="62">
        <v>7</v>
      </c>
      <c r="G198" s="63" t="s">
        <v>26</v>
      </c>
      <c r="H198" s="63" t="s">
        <v>9</v>
      </c>
      <c r="I198" s="63" t="s">
        <v>17</v>
      </c>
      <c r="J198" s="63" t="s">
        <v>9</v>
      </c>
      <c r="K198" s="63" t="s">
        <v>23</v>
      </c>
      <c r="L198" s="63" t="s">
        <v>55</v>
      </c>
      <c r="M198" s="63"/>
      <c r="N198" s="49"/>
      <c r="O198" s="72">
        <f t="shared" si="31"/>
        <v>2580000</v>
      </c>
      <c r="P198" s="64">
        <f aca="true" t="shared" si="65" ref="P198:AC198">P199+P201</f>
        <v>960000</v>
      </c>
      <c r="Q198" s="64">
        <f t="shared" si="65"/>
        <v>0</v>
      </c>
      <c r="R198" s="64">
        <f t="shared" si="65"/>
        <v>0</v>
      </c>
      <c r="S198" s="64">
        <f t="shared" si="65"/>
        <v>0</v>
      </c>
      <c r="T198" s="64">
        <f t="shared" si="65"/>
        <v>0</v>
      </c>
      <c r="U198" s="64">
        <f t="shared" si="65"/>
        <v>0</v>
      </c>
      <c r="V198" s="64">
        <f t="shared" si="65"/>
        <v>0</v>
      </c>
      <c r="W198" s="64">
        <f t="shared" si="65"/>
        <v>0</v>
      </c>
      <c r="X198" s="64">
        <f t="shared" si="65"/>
        <v>0</v>
      </c>
      <c r="Y198" s="64">
        <f t="shared" si="65"/>
        <v>0</v>
      </c>
      <c r="Z198" s="64">
        <f t="shared" si="65"/>
        <v>810000</v>
      </c>
      <c r="AA198" s="64">
        <f t="shared" si="65"/>
        <v>0</v>
      </c>
      <c r="AB198" s="64">
        <f t="shared" si="65"/>
        <v>810000</v>
      </c>
      <c r="AC198" s="64">
        <f t="shared" si="65"/>
        <v>0</v>
      </c>
    </row>
    <row r="199" spans="2:29" ht="31.5">
      <c r="B199" s="49"/>
      <c r="C199" s="60" t="s">
        <v>119</v>
      </c>
      <c r="D199" s="61">
        <v>605</v>
      </c>
      <c r="E199" s="62">
        <v>7</v>
      </c>
      <c r="F199" s="62">
        <v>7</v>
      </c>
      <c r="G199" s="63" t="s">
        <v>26</v>
      </c>
      <c r="H199" s="63" t="s">
        <v>9</v>
      </c>
      <c r="I199" s="63" t="s">
        <v>17</v>
      </c>
      <c r="J199" s="63" t="s">
        <v>9</v>
      </c>
      <c r="K199" s="63" t="s">
        <v>23</v>
      </c>
      <c r="L199" s="63" t="s">
        <v>55</v>
      </c>
      <c r="M199" s="61">
        <v>200</v>
      </c>
      <c r="N199" s="49"/>
      <c r="O199" s="72">
        <f t="shared" si="31"/>
        <v>2550000</v>
      </c>
      <c r="P199" s="64">
        <f>P200</f>
        <v>950000</v>
      </c>
      <c r="Q199" s="64">
        <f>Q200</f>
        <v>0</v>
      </c>
      <c r="Z199" s="64">
        <f>Z200</f>
        <v>800000</v>
      </c>
      <c r="AA199" s="64">
        <f>AA200</f>
        <v>0</v>
      </c>
      <c r="AB199" s="64">
        <f>AB200</f>
        <v>800000</v>
      </c>
      <c r="AC199" s="64">
        <f>AC200</f>
        <v>0</v>
      </c>
    </row>
    <row r="200" spans="2:29" ht="47.25">
      <c r="B200" s="67"/>
      <c r="C200" s="77" t="s">
        <v>120</v>
      </c>
      <c r="D200" s="69">
        <v>605</v>
      </c>
      <c r="E200" s="70">
        <v>7</v>
      </c>
      <c r="F200" s="70">
        <v>7</v>
      </c>
      <c r="G200" s="71" t="s">
        <v>26</v>
      </c>
      <c r="H200" s="71" t="s">
        <v>9</v>
      </c>
      <c r="I200" s="71" t="s">
        <v>17</v>
      </c>
      <c r="J200" s="71" t="s">
        <v>9</v>
      </c>
      <c r="K200" s="71" t="s">
        <v>23</v>
      </c>
      <c r="L200" s="71" t="s">
        <v>55</v>
      </c>
      <c r="M200" s="69">
        <v>240</v>
      </c>
      <c r="N200" s="67"/>
      <c r="O200" s="72">
        <f t="shared" si="31"/>
        <v>2550000</v>
      </c>
      <c r="P200" s="72">
        <v>950000</v>
      </c>
      <c r="Q200" s="72">
        <v>0</v>
      </c>
      <c r="Z200" s="72">
        <v>800000</v>
      </c>
      <c r="AA200" s="72">
        <v>0</v>
      </c>
      <c r="AB200" s="72">
        <v>800000</v>
      </c>
      <c r="AC200" s="72">
        <v>0</v>
      </c>
    </row>
    <row r="201" spans="2:29" ht="31.5">
      <c r="B201" s="67"/>
      <c r="C201" s="77" t="s">
        <v>153</v>
      </c>
      <c r="D201" s="69">
        <v>605</v>
      </c>
      <c r="E201" s="70">
        <v>7</v>
      </c>
      <c r="F201" s="70">
        <v>7</v>
      </c>
      <c r="G201" s="71" t="s">
        <v>26</v>
      </c>
      <c r="H201" s="71" t="s">
        <v>9</v>
      </c>
      <c r="I201" s="71" t="s">
        <v>17</v>
      </c>
      <c r="J201" s="71" t="s">
        <v>9</v>
      </c>
      <c r="K201" s="71" t="s">
        <v>23</v>
      </c>
      <c r="L201" s="71" t="s">
        <v>55</v>
      </c>
      <c r="M201" s="69">
        <v>300</v>
      </c>
      <c r="N201" s="67"/>
      <c r="O201" s="72">
        <f t="shared" si="31"/>
        <v>30000</v>
      </c>
      <c r="P201" s="72">
        <f>SUM(P202)</f>
        <v>10000</v>
      </c>
      <c r="Q201" s="72">
        <f aca="true" t="shared" si="66" ref="Q201:AC201">SUM(Q202)</f>
        <v>0</v>
      </c>
      <c r="R201" s="72">
        <f t="shared" si="66"/>
        <v>0</v>
      </c>
      <c r="S201" s="72">
        <f t="shared" si="66"/>
        <v>0</v>
      </c>
      <c r="T201" s="72">
        <f t="shared" si="66"/>
        <v>0</v>
      </c>
      <c r="U201" s="72">
        <f t="shared" si="66"/>
        <v>0</v>
      </c>
      <c r="V201" s="72">
        <f t="shared" si="66"/>
        <v>0</v>
      </c>
      <c r="W201" s="72">
        <f t="shared" si="66"/>
        <v>0</v>
      </c>
      <c r="X201" s="72">
        <f t="shared" si="66"/>
        <v>0</v>
      </c>
      <c r="Y201" s="72">
        <f t="shared" si="66"/>
        <v>0</v>
      </c>
      <c r="Z201" s="72">
        <f t="shared" si="66"/>
        <v>10000</v>
      </c>
      <c r="AA201" s="72">
        <f t="shared" si="66"/>
        <v>0</v>
      </c>
      <c r="AB201" s="72">
        <f t="shared" si="66"/>
        <v>10000</v>
      </c>
      <c r="AC201" s="72">
        <f t="shared" si="66"/>
        <v>0</v>
      </c>
    </row>
    <row r="202" spans="2:29" ht="15.75">
      <c r="B202" s="67"/>
      <c r="C202" s="77" t="s">
        <v>182</v>
      </c>
      <c r="D202" s="69">
        <v>605</v>
      </c>
      <c r="E202" s="70">
        <v>7</v>
      </c>
      <c r="F202" s="70">
        <v>7</v>
      </c>
      <c r="G202" s="71" t="s">
        <v>26</v>
      </c>
      <c r="H202" s="71" t="s">
        <v>9</v>
      </c>
      <c r="I202" s="71" t="s">
        <v>17</v>
      </c>
      <c r="J202" s="71" t="s">
        <v>9</v>
      </c>
      <c r="K202" s="71" t="s">
        <v>23</v>
      </c>
      <c r="L202" s="71" t="s">
        <v>55</v>
      </c>
      <c r="M202" s="69">
        <v>350</v>
      </c>
      <c r="N202" s="67"/>
      <c r="O202" s="72">
        <f t="shared" si="31"/>
        <v>30000</v>
      </c>
      <c r="P202" s="72">
        <v>10000</v>
      </c>
      <c r="Q202" s="72">
        <v>0</v>
      </c>
      <c r="Z202" s="72">
        <v>10000</v>
      </c>
      <c r="AA202" s="72">
        <v>0</v>
      </c>
      <c r="AB202" s="72">
        <v>10000</v>
      </c>
      <c r="AC202" s="72">
        <v>0</v>
      </c>
    </row>
    <row r="203" spans="2:29" ht="15.75">
      <c r="B203" s="49"/>
      <c r="C203" s="60" t="s">
        <v>41</v>
      </c>
      <c r="D203" s="61">
        <v>605</v>
      </c>
      <c r="E203" s="62">
        <v>8</v>
      </c>
      <c r="F203" s="62">
        <v>0</v>
      </c>
      <c r="G203" s="63"/>
      <c r="H203" s="63"/>
      <c r="I203" s="63"/>
      <c r="J203" s="63"/>
      <c r="K203" s="63"/>
      <c r="L203" s="63"/>
      <c r="M203" s="61"/>
      <c r="N203" s="49"/>
      <c r="O203" s="72">
        <f t="shared" si="31"/>
        <v>1500000</v>
      </c>
      <c r="P203" s="64">
        <f aca="true" t="shared" si="67" ref="P203:Q206">P204</f>
        <v>500000</v>
      </c>
      <c r="Q203" s="64">
        <f t="shared" si="67"/>
        <v>0</v>
      </c>
      <c r="Z203" s="64">
        <f aca="true" t="shared" si="68" ref="Z203:AC206">Z204</f>
        <v>500000</v>
      </c>
      <c r="AA203" s="64">
        <f t="shared" si="68"/>
        <v>0</v>
      </c>
      <c r="AB203" s="64">
        <f t="shared" si="68"/>
        <v>500000</v>
      </c>
      <c r="AC203" s="64">
        <f t="shared" si="68"/>
        <v>0</v>
      </c>
    </row>
    <row r="204" spans="2:29" ht="15.75">
      <c r="B204" s="49"/>
      <c r="C204" s="60" t="s">
        <v>30</v>
      </c>
      <c r="D204" s="61">
        <v>605</v>
      </c>
      <c r="E204" s="62">
        <v>8</v>
      </c>
      <c r="F204" s="62">
        <v>1</v>
      </c>
      <c r="G204" s="63"/>
      <c r="H204" s="63"/>
      <c r="I204" s="63"/>
      <c r="J204" s="63"/>
      <c r="K204" s="63"/>
      <c r="L204" s="63"/>
      <c r="M204" s="61"/>
      <c r="N204" s="49"/>
      <c r="O204" s="72">
        <f t="shared" si="31"/>
        <v>1500000</v>
      </c>
      <c r="P204" s="64">
        <f t="shared" si="67"/>
        <v>500000</v>
      </c>
      <c r="Q204" s="64">
        <f t="shared" si="67"/>
        <v>0</v>
      </c>
      <c r="Z204" s="64">
        <f t="shared" si="68"/>
        <v>500000</v>
      </c>
      <c r="AA204" s="64">
        <f t="shared" si="68"/>
        <v>0</v>
      </c>
      <c r="AB204" s="64">
        <f t="shared" si="68"/>
        <v>500000</v>
      </c>
      <c r="AC204" s="64">
        <f t="shared" si="68"/>
        <v>0</v>
      </c>
    </row>
    <row r="205" spans="2:29" ht="95.25" customHeight="1">
      <c r="B205" s="49"/>
      <c r="C205" s="60" t="s">
        <v>111</v>
      </c>
      <c r="D205" s="61">
        <v>605</v>
      </c>
      <c r="E205" s="62">
        <v>8</v>
      </c>
      <c r="F205" s="62">
        <v>1</v>
      </c>
      <c r="G205" s="63" t="s">
        <v>26</v>
      </c>
      <c r="H205" s="63" t="s">
        <v>55</v>
      </c>
      <c r="I205" s="63" t="s">
        <v>38</v>
      </c>
      <c r="J205" s="63" t="s">
        <v>55</v>
      </c>
      <c r="K205" s="63" t="s">
        <v>112</v>
      </c>
      <c r="L205" s="63" t="s">
        <v>55</v>
      </c>
      <c r="M205" s="63"/>
      <c r="N205" s="49"/>
      <c r="O205" s="72">
        <f t="shared" si="31"/>
        <v>1500000</v>
      </c>
      <c r="P205" s="64">
        <f t="shared" si="67"/>
        <v>500000</v>
      </c>
      <c r="Q205" s="64">
        <f t="shared" si="67"/>
        <v>0</v>
      </c>
      <c r="Z205" s="64">
        <f t="shared" si="68"/>
        <v>500000</v>
      </c>
      <c r="AA205" s="64">
        <f t="shared" si="68"/>
        <v>0</v>
      </c>
      <c r="AB205" s="64">
        <f t="shared" si="68"/>
        <v>500000</v>
      </c>
      <c r="AC205" s="64">
        <f t="shared" si="68"/>
        <v>0</v>
      </c>
    </row>
    <row r="206" spans="2:29" ht="63">
      <c r="B206" s="49"/>
      <c r="C206" s="60" t="s">
        <v>86</v>
      </c>
      <c r="D206" s="61">
        <v>605</v>
      </c>
      <c r="E206" s="62">
        <v>8</v>
      </c>
      <c r="F206" s="62">
        <v>1</v>
      </c>
      <c r="G206" s="63" t="s">
        <v>26</v>
      </c>
      <c r="H206" s="63" t="s">
        <v>9</v>
      </c>
      <c r="I206" s="63" t="s">
        <v>38</v>
      </c>
      <c r="J206" s="63" t="s">
        <v>55</v>
      </c>
      <c r="K206" s="63" t="s">
        <v>112</v>
      </c>
      <c r="L206" s="63" t="s">
        <v>55</v>
      </c>
      <c r="M206" s="63"/>
      <c r="N206" s="49"/>
      <c r="O206" s="72">
        <f t="shared" si="31"/>
        <v>1500000</v>
      </c>
      <c r="P206" s="64">
        <f t="shared" si="67"/>
        <v>500000</v>
      </c>
      <c r="Q206" s="64">
        <f t="shared" si="67"/>
        <v>0</v>
      </c>
      <c r="Z206" s="64">
        <f t="shared" si="68"/>
        <v>500000</v>
      </c>
      <c r="AA206" s="64">
        <f t="shared" si="68"/>
        <v>0</v>
      </c>
      <c r="AB206" s="64">
        <f t="shared" si="68"/>
        <v>500000</v>
      </c>
      <c r="AC206" s="64">
        <f t="shared" si="68"/>
        <v>0</v>
      </c>
    </row>
    <row r="207" spans="2:29" ht="31.5">
      <c r="B207" s="49"/>
      <c r="C207" s="60" t="s">
        <v>141</v>
      </c>
      <c r="D207" s="61">
        <v>605</v>
      </c>
      <c r="E207" s="62">
        <v>8</v>
      </c>
      <c r="F207" s="62">
        <v>1</v>
      </c>
      <c r="G207" s="63" t="s">
        <v>26</v>
      </c>
      <c r="H207" s="63" t="s">
        <v>9</v>
      </c>
      <c r="I207" s="63" t="s">
        <v>15</v>
      </c>
      <c r="J207" s="63" t="s">
        <v>55</v>
      </c>
      <c r="K207" s="63" t="s">
        <v>112</v>
      </c>
      <c r="L207" s="63" t="s">
        <v>55</v>
      </c>
      <c r="M207" s="63"/>
      <c r="N207" s="49"/>
      <c r="O207" s="72">
        <f t="shared" si="31"/>
        <v>1500000</v>
      </c>
      <c r="P207" s="64">
        <f>P208+P211</f>
        <v>500000</v>
      </c>
      <c r="Q207" s="64">
        <f>Q208+Q211</f>
        <v>0</v>
      </c>
      <c r="Z207" s="64">
        <f>Z208+Z211</f>
        <v>500000</v>
      </c>
      <c r="AA207" s="64">
        <f>AA208+AA211</f>
        <v>0</v>
      </c>
      <c r="AB207" s="64">
        <f>AB208+AB211</f>
        <v>500000</v>
      </c>
      <c r="AC207" s="64">
        <f>AC208+AC211</f>
        <v>0</v>
      </c>
    </row>
    <row r="208" spans="2:29" ht="50.25" customHeight="1">
      <c r="B208" s="49"/>
      <c r="C208" s="60" t="s">
        <v>142</v>
      </c>
      <c r="D208" s="61">
        <v>605</v>
      </c>
      <c r="E208" s="62">
        <v>8</v>
      </c>
      <c r="F208" s="62">
        <v>1</v>
      </c>
      <c r="G208" s="63" t="s">
        <v>26</v>
      </c>
      <c r="H208" s="63" t="s">
        <v>9</v>
      </c>
      <c r="I208" s="63" t="s">
        <v>15</v>
      </c>
      <c r="J208" s="63" t="s">
        <v>9</v>
      </c>
      <c r="K208" s="63" t="s">
        <v>23</v>
      </c>
      <c r="L208" s="63" t="s">
        <v>55</v>
      </c>
      <c r="M208" s="63"/>
      <c r="N208" s="49"/>
      <c r="O208" s="72">
        <f t="shared" si="31"/>
        <v>1500000</v>
      </c>
      <c r="P208" s="64">
        <f>P209</f>
        <v>500000</v>
      </c>
      <c r="Q208" s="64">
        <f>Q209</f>
        <v>0</v>
      </c>
      <c r="Z208" s="64">
        <f aca="true" t="shared" si="69" ref="Z208:AC209">Z209</f>
        <v>500000</v>
      </c>
      <c r="AA208" s="64">
        <f t="shared" si="69"/>
        <v>0</v>
      </c>
      <c r="AB208" s="64">
        <f t="shared" si="69"/>
        <v>500000</v>
      </c>
      <c r="AC208" s="64">
        <f t="shared" si="69"/>
        <v>0</v>
      </c>
    </row>
    <row r="209" spans="2:29" ht="31.5">
      <c r="B209" s="49"/>
      <c r="C209" s="60" t="s">
        <v>119</v>
      </c>
      <c r="D209" s="61">
        <v>605</v>
      </c>
      <c r="E209" s="62">
        <v>8</v>
      </c>
      <c r="F209" s="62">
        <v>1</v>
      </c>
      <c r="G209" s="63" t="s">
        <v>26</v>
      </c>
      <c r="H209" s="63" t="s">
        <v>9</v>
      </c>
      <c r="I209" s="63" t="s">
        <v>15</v>
      </c>
      <c r="J209" s="63" t="s">
        <v>9</v>
      </c>
      <c r="K209" s="63" t="s">
        <v>23</v>
      </c>
      <c r="L209" s="63" t="s">
        <v>55</v>
      </c>
      <c r="M209" s="61">
        <v>200</v>
      </c>
      <c r="N209" s="49"/>
      <c r="O209" s="72">
        <f t="shared" si="31"/>
        <v>1500000</v>
      </c>
      <c r="P209" s="64">
        <f>P210</f>
        <v>500000</v>
      </c>
      <c r="Q209" s="64">
        <f>Q210</f>
        <v>0</v>
      </c>
      <c r="Z209" s="64">
        <f t="shared" si="69"/>
        <v>500000</v>
      </c>
      <c r="AA209" s="64">
        <f t="shared" si="69"/>
        <v>0</v>
      </c>
      <c r="AB209" s="64">
        <f t="shared" si="69"/>
        <v>500000</v>
      </c>
      <c r="AC209" s="64">
        <f t="shared" si="69"/>
        <v>0</v>
      </c>
    </row>
    <row r="210" spans="2:29" ht="47.25">
      <c r="B210" s="67"/>
      <c r="C210" s="77" t="s">
        <v>120</v>
      </c>
      <c r="D210" s="69">
        <v>605</v>
      </c>
      <c r="E210" s="70">
        <v>8</v>
      </c>
      <c r="F210" s="70">
        <v>1</v>
      </c>
      <c r="G210" s="71" t="s">
        <v>26</v>
      </c>
      <c r="H210" s="71" t="s">
        <v>9</v>
      </c>
      <c r="I210" s="71" t="s">
        <v>15</v>
      </c>
      <c r="J210" s="71" t="s">
        <v>9</v>
      </c>
      <c r="K210" s="71" t="s">
        <v>23</v>
      </c>
      <c r="L210" s="71" t="s">
        <v>55</v>
      </c>
      <c r="M210" s="69">
        <v>240</v>
      </c>
      <c r="N210" s="67"/>
      <c r="O210" s="72">
        <f t="shared" si="31"/>
        <v>1500000</v>
      </c>
      <c r="P210" s="72">
        <v>500000</v>
      </c>
      <c r="Q210" s="72">
        <v>0</v>
      </c>
      <c r="Z210" s="72">
        <v>500000</v>
      </c>
      <c r="AA210" s="72">
        <v>0</v>
      </c>
      <c r="AB210" s="72">
        <v>500000</v>
      </c>
      <c r="AC210" s="72">
        <v>0</v>
      </c>
    </row>
    <row r="211" spans="2:29" ht="0.75" customHeight="1">
      <c r="B211" s="49"/>
      <c r="C211" s="65" t="s">
        <v>142</v>
      </c>
      <c r="D211" s="61">
        <v>612</v>
      </c>
      <c r="E211" s="62">
        <v>8</v>
      </c>
      <c r="F211" s="62">
        <v>1</v>
      </c>
      <c r="G211" s="63" t="s">
        <v>62</v>
      </c>
      <c r="H211" s="63" t="s">
        <v>9</v>
      </c>
      <c r="I211" s="63" t="s">
        <v>15</v>
      </c>
      <c r="J211" s="63" t="s">
        <v>9</v>
      </c>
      <c r="K211" s="63" t="s">
        <v>23</v>
      </c>
      <c r="L211" s="63" t="s">
        <v>55</v>
      </c>
      <c r="M211" s="63"/>
      <c r="N211" s="49"/>
      <c r="O211" s="122">
        <f t="shared" si="31"/>
        <v>0</v>
      </c>
      <c r="P211" s="64">
        <f>P212</f>
        <v>0</v>
      </c>
      <c r="Q211" s="64">
        <f>Q212</f>
        <v>0</v>
      </c>
      <c r="R211" s="143"/>
      <c r="S211" s="143"/>
      <c r="T211" s="143"/>
      <c r="U211" s="143"/>
      <c r="V211" s="143"/>
      <c r="W211" s="143"/>
      <c r="X211" s="143"/>
      <c r="Y211" s="143"/>
      <c r="Z211" s="144">
        <f aca="true" t="shared" si="70" ref="Z211:AC212">Z212</f>
        <v>0</v>
      </c>
      <c r="AA211" s="144">
        <f t="shared" si="70"/>
        <v>0</v>
      </c>
      <c r="AB211" s="144">
        <f t="shared" si="70"/>
        <v>0</v>
      </c>
      <c r="AC211" s="144">
        <f t="shared" si="70"/>
        <v>0</v>
      </c>
    </row>
    <row r="212" spans="2:29" ht="29.25" customHeight="1" hidden="1">
      <c r="B212" s="49"/>
      <c r="C212" s="65" t="s">
        <v>119</v>
      </c>
      <c r="D212" s="61">
        <v>612</v>
      </c>
      <c r="E212" s="62">
        <v>8</v>
      </c>
      <c r="F212" s="62">
        <v>1</v>
      </c>
      <c r="G212" s="63" t="s">
        <v>62</v>
      </c>
      <c r="H212" s="63" t="s">
        <v>9</v>
      </c>
      <c r="I212" s="63" t="s">
        <v>15</v>
      </c>
      <c r="J212" s="63" t="s">
        <v>9</v>
      </c>
      <c r="K212" s="63" t="s">
        <v>23</v>
      </c>
      <c r="L212" s="63" t="s">
        <v>55</v>
      </c>
      <c r="M212" s="61">
        <v>200</v>
      </c>
      <c r="N212" s="49"/>
      <c r="O212" s="122">
        <f t="shared" si="31"/>
        <v>0</v>
      </c>
      <c r="P212" s="64">
        <f>P213</f>
        <v>0</v>
      </c>
      <c r="Q212" s="64">
        <f>Q213</f>
        <v>0</v>
      </c>
      <c r="R212" s="143"/>
      <c r="S212" s="143"/>
      <c r="T212" s="143"/>
      <c r="U212" s="143"/>
      <c r="V212" s="143"/>
      <c r="W212" s="143"/>
      <c r="X212" s="143"/>
      <c r="Y212" s="143"/>
      <c r="Z212" s="144">
        <f t="shared" si="70"/>
        <v>0</v>
      </c>
      <c r="AA212" s="144">
        <f t="shared" si="70"/>
        <v>0</v>
      </c>
      <c r="AB212" s="144">
        <f t="shared" si="70"/>
        <v>0</v>
      </c>
      <c r="AC212" s="144">
        <f t="shared" si="70"/>
        <v>0</v>
      </c>
    </row>
    <row r="213" spans="2:29" ht="18" customHeight="1" hidden="1">
      <c r="B213" s="67"/>
      <c r="C213" s="68" t="s">
        <v>120</v>
      </c>
      <c r="D213" s="69">
        <v>612</v>
      </c>
      <c r="E213" s="70">
        <v>8</v>
      </c>
      <c r="F213" s="70">
        <v>1</v>
      </c>
      <c r="G213" s="71" t="s">
        <v>62</v>
      </c>
      <c r="H213" s="71" t="s">
        <v>9</v>
      </c>
      <c r="I213" s="71" t="s">
        <v>15</v>
      </c>
      <c r="J213" s="71" t="s">
        <v>9</v>
      </c>
      <c r="K213" s="71" t="s">
        <v>23</v>
      </c>
      <c r="L213" s="71" t="s">
        <v>55</v>
      </c>
      <c r="M213" s="69">
        <v>240</v>
      </c>
      <c r="N213" s="67"/>
      <c r="O213" s="122">
        <f t="shared" si="31"/>
        <v>0</v>
      </c>
      <c r="P213" s="72">
        <v>0</v>
      </c>
      <c r="Q213" s="72">
        <v>0</v>
      </c>
      <c r="R213" s="143"/>
      <c r="S213" s="143"/>
      <c r="T213" s="143"/>
      <c r="U213" s="143"/>
      <c r="V213" s="143"/>
      <c r="W213" s="143"/>
      <c r="X213" s="143"/>
      <c r="Y213" s="143"/>
      <c r="Z213" s="122">
        <v>0</v>
      </c>
      <c r="AA213" s="122">
        <v>0</v>
      </c>
      <c r="AB213" s="122">
        <v>0</v>
      </c>
      <c r="AC213" s="122">
        <v>0</v>
      </c>
    </row>
    <row r="214" spans="2:29" ht="17.25" customHeight="1">
      <c r="B214" s="67"/>
      <c r="C214" s="60" t="s">
        <v>161</v>
      </c>
      <c r="D214" s="60">
        <v>605</v>
      </c>
      <c r="E214" s="60">
        <v>10</v>
      </c>
      <c r="F214" s="60"/>
      <c r="G214" s="60"/>
      <c r="H214" s="60"/>
      <c r="I214" s="60"/>
      <c r="J214" s="60"/>
      <c r="K214" s="60"/>
      <c r="L214" s="60"/>
      <c r="M214" s="60"/>
      <c r="N214" s="67"/>
      <c r="O214" s="72">
        <f t="shared" si="31"/>
        <v>870000</v>
      </c>
      <c r="P214" s="72">
        <f aca="true" t="shared" si="71" ref="P214:AC219">SUM(P215)</f>
        <v>290000</v>
      </c>
      <c r="Q214" s="72">
        <f t="shared" si="71"/>
        <v>0</v>
      </c>
      <c r="R214" s="72">
        <f t="shared" si="71"/>
        <v>0</v>
      </c>
      <c r="S214" s="72">
        <f t="shared" si="71"/>
        <v>0</v>
      </c>
      <c r="T214" s="72">
        <f t="shared" si="71"/>
        <v>0</v>
      </c>
      <c r="U214" s="72">
        <f t="shared" si="71"/>
        <v>0</v>
      </c>
      <c r="V214" s="72">
        <f t="shared" si="71"/>
        <v>0</v>
      </c>
      <c r="W214" s="72">
        <f t="shared" si="71"/>
        <v>0</v>
      </c>
      <c r="X214" s="72">
        <f t="shared" si="71"/>
        <v>0</v>
      </c>
      <c r="Y214" s="72">
        <f t="shared" si="71"/>
        <v>0</v>
      </c>
      <c r="Z214" s="72">
        <f t="shared" si="71"/>
        <v>290000</v>
      </c>
      <c r="AA214" s="72">
        <f t="shared" si="71"/>
        <v>0</v>
      </c>
      <c r="AB214" s="72">
        <f t="shared" si="71"/>
        <v>290000</v>
      </c>
      <c r="AC214" s="72">
        <f t="shared" si="71"/>
        <v>0</v>
      </c>
    </row>
    <row r="215" spans="2:29" ht="19.5" customHeight="1">
      <c r="B215" s="67"/>
      <c r="C215" s="60" t="s">
        <v>162</v>
      </c>
      <c r="D215" s="60">
        <v>605</v>
      </c>
      <c r="E215" s="60">
        <v>10</v>
      </c>
      <c r="F215" s="60">
        <v>1</v>
      </c>
      <c r="G215" s="60"/>
      <c r="H215" s="60"/>
      <c r="I215" s="60"/>
      <c r="J215" s="60"/>
      <c r="K215" s="60"/>
      <c r="L215" s="60"/>
      <c r="M215" s="60"/>
      <c r="N215" s="67"/>
      <c r="O215" s="72">
        <f t="shared" si="31"/>
        <v>870000</v>
      </c>
      <c r="P215" s="72">
        <f t="shared" si="71"/>
        <v>290000</v>
      </c>
      <c r="Q215" s="72">
        <f t="shared" si="71"/>
        <v>0</v>
      </c>
      <c r="R215" s="72">
        <f t="shared" si="71"/>
        <v>0</v>
      </c>
      <c r="S215" s="72">
        <f t="shared" si="71"/>
        <v>0</v>
      </c>
      <c r="T215" s="72">
        <f t="shared" si="71"/>
        <v>0</v>
      </c>
      <c r="U215" s="72">
        <f t="shared" si="71"/>
        <v>0</v>
      </c>
      <c r="V215" s="72">
        <f t="shared" si="71"/>
        <v>0</v>
      </c>
      <c r="W215" s="72">
        <f t="shared" si="71"/>
        <v>0</v>
      </c>
      <c r="X215" s="72">
        <f t="shared" si="71"/>
        <v>0</v>
      </c>
      <c r="Y215" s="72">
        <f t="shared" si="71"/>
        <v>0</v>
      </c>
      <c r="Z215" s="72">
        <f t="shared" si="71"/>
        <v>290000</v>
      </c>
      <c r="AA215" s="72">
        <f t="shared" si="71"/>
        <v>0</v>
      </c>
      <c r="AB215" s="72">
        <f t="shared" si="71"/>
        <v>290000</v>
      </c>
      <c r="AC215" s="72">
        <f t="shared" si="71"/>
        <v>0</v>
      </c>
    </row>
    <row r="216" spans="2:29" ht="113.25" customHeight="1">
      <c r="B216" s="67"/>
      <c r="C216" s="60" t="s">
        <v>163</v>
      </c>
      <c r="D216" s="60">
        <v>605</v>
      </c>
      <c r="E216" s="60">
        <v>10</v>
      </c>
      <c r="F216" s="60">
        <v>1</v>
      </c>
      <c r="G216" s="60" t="s">
        <v>26</v>
      </c>
      <c r="H216" s="60" t="s">
        <v>55</v>
      </c>
      <c r="I216" s="60" t="s">
        <v>38</v>
      </c>
      <c r="J216" s="60" t="s">
        <v>55</v>
      </c>
      <c r="K216" s="60" t="s">
        <v>112</v>
      </c>
      <c r="L216" s="60" t="s">
        <v>55</v>
      </c>
      <c r="M216" s="60"/>
      <c r="N216" s="67"/>
      <c r="O216" s="72">
        <f t="shared" si="31"/>
        <v>870000</v>
      </c>
      <c r="P216" s="72">
        <f>SUM(P217)</f>
        <v>290000</v>
      </c>
      <c r="Q216" s="72">
        <f t="shared" si="71"/>
        <v>0</v>
      </c>
      <c r="R216" s="72">
        <f t="shared" si="71"/>
        <v>0</v>
      </c>
      <c r="S216" s="72">
        <f t="shared" si="71"/>
        <v>0</v>
      </c>
      <c r="T216" s="72">
        <f t="shared" si="71"/>
        <v>0</v>
      </c>
      <c r="U216" s="72">
        <f t="shared" si="71"/>
        <v>0</v>
      </c>
      <c r="V216" s="72">
        <f t="shared" si="71"/>
        <v>0</v>
      </c>
      <c r="W216" s="72">
        <f t="shared" si="71"/>
        <v>0</v>
      </c>
      <c r="X216" s="72">
        <f t="shared" si="71"/>
        <v>0</v>
      </c>
      <c r="Y216" s="72">
        <f t="shared" si="71"/>
        <v>0</v>
      </c>
      <c r="Z216" s="72">
        <f t="shared" si="71"/>
        <v>290000</v>
      </c>
      <c r="AA216" s="72">
        <f t="shared" si="71"/>
        <v>0</v>
      </c>
      <c r="AB216" s="72">
        <f t="shared" si="71"/>
        <v>290000</v>
      </c>
      <c r="AC216" s="72">
        <f t="shared" si="71"/>
        <v>0</v>
      </c>
    </row>
    <row r="217" spans="2:29" ht="66.75" customHeight="1">
      <c r="B217" s="67"/>
      <c r="C217" s="60" t="s">
        <v>164</v>
      </c>
      <c r="D217" s="60">
        <v>605</v>
      </c>
      <c r="E217" s="60">
        <v>10</v>
      </c>
      <c r="F217" s="60">
        <v>1</v>
      </c>
      <c r="G217" s="60" t="s">
        <v>26</v>
      </c>
      <c r="H217" s="60" t="s">
        <v>12</v>
      </c>
      <c r="I217" s="60" t="s">
        <v>38</v>
      </c>
      <c r="J217" s="60" t="s">
        <v>55</v>
      </c>
      <c r="K217" s="60" t="s">
        <v>112</v>
      </c>
      <c r="L217" s="60" t="s">
        <v>55</v>
      </c>
      <c r="M217" s="60"/>
      <c r="N217" s="67"/>
      <c r="O217" s="72">
        <f t="shared" si="31"/>
        <v>870000</v>
      </c>
      <c r="P217" s="72">
        <f>SUM(P218)</f>
        <v>290000</v>
      </c>
      <c r="Q217" s="72">
        <f t="shared" si="71"/>
        <v>0</v>
      </c>
      <c r="R217" s="72">
        <f t="shared" si="71"/>
        <v>0</v>
      </c>
      <c r="S217" s="72">
        <f t="shared" si="71"/>
        <v>0</v>
      </c>
      <c r="T217" s="72">
        <f t="shared" si="71"/>
        <v>0</v>
      </c>
      <c r="U217" s="72">
        <f t="shared" si="71"/>
        <v>0</v>
      </c>
      <c r="V217" s="72">
        <f t="shared" si="71"/>
        <v>0</v>
      </c>
      <c r="W217" s="72">
        <f t="shared" si="71"/>
        <v>0</v>
      </c>
      <c r="X217" s="72">
        <f t="shared" si="71"/>
        <v>0</v>
      </c>
      <c r="Y217" s="72">
        <f t="shared" si="71"/>
        <v>0</v>
      </c>
      <c r="Z217" s="72">
        <f t="shared" si="71"/>
        <v>290000</v>
      </c>
      <c r="AA217" s="72">
        <f t="shared" si="71"/>
        <v>0</v>
      </c>
      <c r="AB217" s="72">
        <f t="shared" si="71"/>
        <v>290000</v>
      </c>
      <c r="AC217" s="72">
        <f t="shared" si="71"/>
        <v>0</v>
      </c>
    </row>
    <row r="218" spans="2:29" ht="50.25" customHeight="1">
      <c r="B218" s="67"/>
      <c r="C218" s="60" t="s">
        <v>151</v>
      </c>
      <c r="D218" s="61">
        <v>605</v>
      </c>
      <c r="E218" s="62">
        <v>10</v>
      </c>
      <c r="F218" s="62">
        <v>1</v>
      </c>
      <c r="G218" s="63" t="s">
        <v>26</v>
      </c>
      <c r="H218" s="63" t="s">
        <v>12</v>
      </c>
      <c r="I218" s="63" t="s">
        <v>15</v>
      </c>
      <c r="J218" s="63" t="s">
        <v>9</v>
      </c>
      <c r="K218" s="63" t="s">
        <v>152</v>
      </c>
      <c r="L218" s="63" t="s">
        <v>55</v>
      </c>
      <c r="M218" s="61"/>
      <c r="N218" s="67"/>
      <c r="O218" s="72">
        <f t="shared" si="31"/>
        <v>870000</v>
      </c>
      <c r="P218" s="72">
        <f>SUM(P219)</f>
        <v>290000</v>
      </c>
      <c r="Q218" s="72">
        <f t="shared" si="71"/>
        <v>0</v>
      </c>
      <c r="R218" s="72">
        <f t="shared" si="71"/>
        <v>0</v>
      </c>
      <c r="S218" s="72">
        <f t="shared" si="71"/>
        <v>0</v>
      </c>
      <c r="T218" s="72">
        <f t="shared" si="71"/>
        <v>0</v>
      </c>
      <c r="U218" s="72">
        <f t="shared" si="71"/>
        <v>0</v>
      </c>
      <c r="V218" s="72">
        <f t="shared" si="71"/>
        <v>0</v>
      </c>
      <c r="W218" s="72">
        <f t="shared" si="71"/>
        <v>0</v>
      </c>
      <c r="X218" s="72">
        <f t="shared" si="71"/>
        <v>0</v>
      </c>
      <c r="Y218" s="72">
        <f t="shared" si="71"/>
        <v>0</v>
      </c>
      <c r="Z218" s="72">
        <f t="shared" si="71"/>
        <v>290000</v>
      </c>
      <c r="AA218" s="72">
        <f t="shared" si="71"/>
        <v>0</v>
      </c>
      <c r="AB218" s="72">
        <f t="shared" si="71"/>
        <v>290000</v>
      </c>
      <c r="AC218" s="72">
        <f t="shared" si="71"/>
        <v>0</v>
      </c>
    </row>
    <row r="219" spans="2:29" ht="16.5" customHeight="1">
      <c r="B219" s="67"/>
      <c r="C219" s="60" t="s">
        <v>153</v>
      </c>
      <c r="D219" s="61">
        <v>605</v>
      </c>
      <c r="E219" s="62">
        <v>10</v>
      </c>
      <c r="F219" s="62">
        <v>1</v>
      </c>
      <c r="G219" s="63" t="s">
        <v>26</v>
      </c>
      <c r="H219" s="63" t="s">
        <v>12</v>
      </c>
      <c r="I219" s="63" t="s">
        <v>15</v>
      </c>
      <c r="J219" s="63" t="s">
        <v>9</v>
      </c>
      <c r="K219" s="63" t="s">
        <v>152</v>
      </c>
      <c r="L219" s="63" t="s">
        <v>55</v>
      </c>
      <c r="M219" s="61">
        <v>300</v>
      </c>
      <c r="N219" s="67"/>
      <c r="O219" s="72">
        <f t="shared" si="31"/>
        <v>870000</v>
      </c>
      <c r="P219" s="72">
        <f>SUM(P220)</f>
        <v>290000</v>
      </c>
      <c r="Q219" s="72">
        <f t="shared" si="71"/>
        <v>0</v>
      </c>
      <c r="R219" s="72">
        <f t="shared" si="71"/>
        <v>0</v>
      </c>
      <c r="S219" s="72">
        <f t="shared" si="71"/>
        <v>0</v>
      </c>
      <c r="T219" s="72">
        <f t="shared" si="71"/>
        <v>0</v>
      </c>
      <c r="U219" s="72">
        <f t="shared" si="71"/>
        <v>0</v>
      </c>
      <c r="V219" s="72">
        <f t="shared" si="71"/>
        <v>0</v>
      </c>
      <c r="W219" s="72">
        <f t="shared" si="71"/>
        <v>0</v>
      </c>
      <c r="X219" s="72">
        <f t="shared" si="71"/>
        <v>0</v>
      </c>
      <c r="Y219" s="72">
        <f t="shared" si="71"/>
        <v>0</v>
      </c>
      <c r="Z219" s="72">
        <f t="shared" si="71"/>
        <v>290000</v>
      </c>
      <c r="AA219" s="72">
        <f t="shared" si="71"/>
        <v>0</v>
      </c>
      <c r="AB219" s="72">
        <f t="shared" si="71"/>
        <v>290000</v>
      </c>
      <c r="AC219" s="72">
        <f t="shared" si="71"/>
        <v>0</v>
      </c>
    </row>
    <row r="220" spans="2:29" ht="34.5" customHeight="1">
      <c r="B220" s="67"/>
      <c r="C220" s="60" t="s">
        <v>155</v>
      </c>
      <c r="D220" s="61">
        <v>605</v>
      </c>
      <c r="E220" s="62">
        <v>10</v>
      </c>
      <c r="F220" s="62">
        <v>1</v>
      </c>
      <c r="G220" s="63" t="s">
        <v>26</v>
      </c>
      <c r="H220" s="63" t="s">
        <v>12</v>
      </c>
      <c r="I220" s="63" t="s">
        <v>15</v>
      </c>
      <c r="J220" s="63" t="s">
        <v>9</v>
      </c>
      <c r="K220" s="63" t="s">
        <v>152</v>
      </c>
      <c r="L220" s="63" t="s">
        <v>55</v>
      </c>
      <c r="M220" s="61">
        <v>320</v>
      </c>
      <c r="N220" s="67"/>
      <c r="O220" s="72">
        <f t="shared" si="31"/>
        <v>870000</v>
      </c>
      <c r="P220" s="72">
        <v>290000</v>
      </c>
      <c r="Q220" s="72">
        <v>0</v>
      </c>
      <c r="Z220" s="72">
        <v>290000</v>
      </c>
      <c r="AA220" s="72">
        <v>0</v>
      </c>
      <c r="AB220" s="72">
        <v>290000</v>
      </c>
      <c r="AC220" s="72">
        <v>0</v>
      </c>
    </row>
    <row r="221" spans="2:29" ht="15.75">
      <c r="B221" s="49"/>
      <c r="C221" s="60" t="s">
        <v>43</v>
      </c>
      <c r="D221" s="61">
        <v>605</v>
      </c>
      <c r="E221" s="62">
        <v>11</v>
      </c>
      <c r="F221" s="62">
        <v>0</v>
      </c>
      <c r="G221" s="63"/>
      <c r="H221" s="63"/>
      <c r="I221" s="63"/>
      <c r="J221" s="63"/>
      <c r="K221" s="63"/>
      <c r="L221" s="63"/>
      <c r="M221" s="61"/>
      <c r="N221" s="49"/>
      <c r="O221" s="72">
        <f t="shared" si="31"/>
        <v>3000000</v>
      </c>
      <c r="P221" s="64">
        <f aca="true" t="shared" si="72" ref="P221:Q227">P222</f>
        <v>1000000</v>
      </c>
      <c r="Q221" s="64">
        <f t="shared" si="72"/>
        <v>0</v>
      </c>
      <c r="Z221" s="64">
        <f aca="true" t="shared" si="73" ref="Z221:AC227">Z222</f>
        <v>1000000</v>
      </c>
      <c r="AA221" s="64">
        <f t="shared" si="73"/>
        <v>0</v>
      </c>
      <c r="AB221" s="64">
        <f t="shared" si="73"/>
        <v>1000000</v>
      </c>
      <c r="AC221" s="64">
        <f t="shared" si="73"/>
        <v>0</v>
      </c>
    </row>
    <row r="222" spans="2:29" ht="15.75">
      <c r="B222" s="49"/>
      <c r="C222" s="60" t="s">
        <v>32</v>
      </c>
      <c r="D222" s="61">
        <v>605</v>
      </c>
      <c r="E222" s="62">
        <v>11</v>
      </c>
      <c r="F222" s="62">
        <v>1</v>
      </c>
      <c r="G222" s="63"/>
      <c r="H222" s="63"/>
      <c r="I222" s="63"/>
      <c r="J222" s="63"/>
      <c r="K222" s="63"/>
      <c r="L222" s="63"/>
      <c r="M222" s="61"/>
      <c r="N222" s="49"/>
      <c r="O222" s="72">
        <f t="shared" si="31"/>
        <v>3000000</v>
      </c>
      <c r="P222" s="64">
        <f t="shared" si="72"/>
        <v>1000000</v>
      </c>
      <c r="Q222" s="64">
        <f t="shared" si="72"/>
        <v>0</v>
      </c>
      <c r="Z222" s="64">
        <f t="shared" si="73"/>
        <v>1000000</v>
      </c>
      <c r="AA222" s="64">
        <f t="shared" si="73"/>
        <v>0</v>
      </c>
      <c r="AB222" s="64">
        <f t="shared" si="73"/>
        <v>1000000</v>
      </c>
      <c r="AC222" s="64">
        <f t="shared" si="73"/>
        <v>0</v>
      </c>
    </row>
    <row r="223" spans="2:29" ht="96" customHeight="1">
      <c r="B223" s="49"/>
      <c r="C223" s="60" t="s">
        <v>111</v>
      </c>
      <c r="D223" s="61">
        <v>605</v>
      </c>
      <c r="E223" s="62">
        <v>11</v>
      </c>
      <c r="F223" s="62">
        <v>1</v>
      </c>
      <c r="G223" s="63" t="s">
        <v>26</v>
      </c>
      <c r="H223" s="63" t="s">
        <v>55</v>
      </c>
      <c r="I223" s="63" t="s">
        <v>38</v>
      </c>
      <c r="J223" s="63" t="s">
        <v>55</v>
      </c>
      <c r="K223" s="63" t="s">
        <v>112</v>
      </c>
      <c r="L223" s="63" t="s">
        <v>55</v>
      </c>
      <c r="M223" s="63"/>
      <c r="N223" s="49"/>
      <c r="O223" s="72">
        <f t="shared" si="31"/>
        <v>3000000</v>
      </c>
      <c r="P223" s="64">
        <f t="shared" si="72"/>
        <v>1000000</v>
      </c>
      <c r="Q223" s="64">
        <f t="shared" si="72"/>
        <v>0</v>
      </c>
      <c r="Z223" s="64">
        <f t="shared" si="73"/>
        <v>1000000</v>
      </c>
      <c r="AA223" s="64">
        <f t="shared" si="73"/>
        <v>0</v>
      </c>
      <c r="AB223" s="64">
        <f t="shared" si="73"/>
        <v>1000000</v>
      </c>
      <c r="AC223" s="64">
        <f t="shared" si="73"/>
        <v>0</v>
      </c>
    </row>
    <row r="224" spans="2:29" ht="63">
      <c r="B224" s="49"/>
      <c r="C224" s="60" t="s">
        <v>86</v>
      </c>
      <c r="D224" s="61">
        <v>605</v>
      </c>
      <c r="E224" s="62">
        <v>11</v>
      </c>
      <c r="F224" s="62">
        <v>1</v>
      </c>
      <c r="G224" s="63" t="s">
        <v>26</v>
      </c>
      <c r="H224" s="63" t="s">
        <v>9</v>
      </c>
      <c r="I224" s="63" t="s">
        <v>38</v>
      </c>
      <c r="J224" s="63" t="s">
        <v>55</v>
      </c>
      <c r="K224" s="63" t="s">
        <v>112</v>
      </c>
      <c r="L224" s="63" t="s">
        <v>55</v>
      </c>
      <c r="M224" s="63"/>
      <c r="N224" s="49"/>
      <c r="O224" s="72">
        <f t="shared" si="31"/>
        <v>3000000</v>
      </c>
      <c r="P224" s="64">
        <f t="shared" si="72"/>
        <v>1000000</v>
      </c>
      <c r="Q224" s="64">
        <f t="shared" si="72"/>
        <v>0</v>
      </c>
      <c r="Z224" s="64">
        <f t="shared" si="73"/>
        <v>1000000</v>
      </c>
      <c r="AA224" s="64">
        <f t="shared" si="73"/>
        <v>0</v>
      </c>
      <c r="AB224" s="64">
        <f t="shared" si="73"/>
        <v>1000000</v>
      </c>
      <c r="AC224" s="64">
        <f t="shared" si="73"/>
        <v>0</v>
      </c>
    </row>
    <row r="225" spans="2:29" ht="31.5">
      <c r="B225" s="49"/>
      <c r="C225" s="60" t="s">
        <v>143</v>
      </c>
      <c r="D225" s="61">
        <v>605</v>
      </c>
      <c r="E225" s="62">
        <v>11</v>
      </c>
      <c r="F225" s="62">
        <v>1</v>
      </c>
      <c r="G225" s="63" t="s">
        <v>26</v>
      </c>
      <c r="H225" s="63" t="s">
        <v>9</v>
      </c>
      <c r="I225" s="63" t="s">
        <v>25</v>
      </c>
      <c r="J225" s="63" t="s">
        <v>55</v>
      </c>
      <c r="K225" s="63" t="s">
        <v>112</v>
      </c>
      <c r="L225" s="63" t="s">
        <v>55</v>
      </c>
      <c r="M225" s="63"/>
      <c r="N225" s="49"/>
      <c r="O225" s="72">
        <f t="shared" si="31"/>
        <v>3000000</v>
      </c>
      <c r="P225" s="64">
        <f t="shared" si="72"/>
        <v>1000000</v>
      </c>
      <c r="Q225" s="64">
        <f t="shared" si="72"/>
        <v>0</v>
      </c>
      <c r="Z225" s="64">
        <f t="shared" si="73"/>
        <v>1000000</v>
      </c>
      <c r="AA225" s="64">
        <f t="shared" si="73"/>
        <v>0</v>
      </c>
      <c r="AB225" s="64">
        <f t="shared" si="73"/>
        <v>1000000</v>
      </c>
      <c r="AC225" s="64">
        <f t="shared" si="73"/>
        <v>0</v>
      </c>
    </row>
    <row r="226" spans="2:29" ht="48.75" customHeight="1">
      <c r="B226" s="49"/>
      <c r="C226" s="60" t="s">
        <v>89</v>
      </c>
      <c r="D226" s="61">
        <v>605</v>
      </c>
      <c r="E226" s="62">
        <v>11</v>
      </c>
      <c r="F226" s="62">
        <v>1</v>
      </c>
      <c r="G226" s="63" t="s">
        <v>26</v>
      </c>
      <c r="H226" s="63" t="s">
        <v>9</v>
      </c>
      <c r="I226" s="63" t="s">
        <v>25</v>
      </c>
      <c r="J226" s="63" t="s">
        <v>9</v>
      </c>
      <c r="K226" s="63" t="s">
        <v>23</v>
      </c>
      <c r="L226" s="63" t="s">
        <v>55</v>
      </c>
      <c r="M226" s="63"/>
      <c r="N226" s="49"/>
      <c r="O226" s="72">
        <f t="shared" si="31"/>
        <v>3000000</v>
      </c>
      <c r="P226" s="64">
        <f t="shared" si="72"/>
        <v>1000000</v>
      </c>
      <c r="Q226" s="64">
        <f>Q227</f>
        <v>0</v>
      </c>
      <c r="Z226" s="64">
        <f t="shared" si="73"/>
        <v>1000000</v>
      </c>
      <c r="AA226" s="64">
        <f t="shared" si="73"/>
        <v>0</v>
      </c>
      <c r="AB226" s="64">
        <f t="shared" si="73"/>
        <v>1000000</v>
      </c>
      <c r="AC226" s="64">
        <f t="shared" si="73"/>
        <v>0</v>
      </c>
    </row>
    <row r="227" spans="2:29" ht="31.5">
      <c r="B227" s="49"/>
      <c r="C227" s="60" t="s">
        <v>119</v>
      </c>
      <c r="D227" s="61">
        <v>605</v>
      </c>
      <c r="E227" s="62">
        <v>11</v>
      </c>
      <c r="F227" s="62">
        <v>1</v>
      </c>
      <c r="G227" s="63" t="s">
        <v>26</v>
      </c>
      <c r="H227" s="63" t="s">
        <v>9</v>
      </c>
      <c r="I227" s="63" t="s">
        <v>25</v>
      </c>
      <c r="J227" s="63" t="s">
        <v>9</v>
      </c>
      <c r="K227" s="63" t="s">
        <v>23</v>
      </c>
      <c r="L227" s="63" t="s">
        <v>55</v>
      </c>
      <c r="M227" s="61">
        <v>200</v>
      </c>
      <c r="N227" s="49"/>
      <c r="O227" s="72">
        <f>P227+Q227+Z227+AA227+AB227+AC227</f>
        <v>3000000</v>
      </c>
      <c r="P227" s="64">
        <f t="shared" si="72"/>
        <v>1000000</v>
      </c>
      <c r="Q227" s="64">
        <f>Q228</f>
        <v>0</v>
      </c>
      <c r="Z227" s="64">
        <f t="shared" si="73"/>
        <v>1000000</v>
      </c>
      <c r="AA227" s="64">
        <f t="shared" si="73"/>
        <v>0</v>
      </c>
      <c r="AB227" s="64">
        <f t="shared" si="73"/>
        <v>1000000</v>
      </c>
      <c r="AC227" s="64">
        <f t="shared" si="73"/>
        <v>0</v>
      </c>
    </row>
    <row r="228" spans="2:29" s="76" customFormat="1" ht="47.25">
      <c r="B228" s="67"/>
      <c r="C228" s="77" t="s">
        <v>120</v>
      </c>
      <c r="D228" s="69">
        <v>605</v>
      </c>
      <c r="E228" s="70">
        <v>11</v>
      </c>
      <c r="F228" s="70">
        <v>1</v>
      </c>
      <c r="G228" s="71" t="s">
        <v>26</v>
      </c>
      <c r="H228" s="71" t="s">
        <v>9</v>
      </c>
      <c r="I228" s="71" t="s">
        <v>25</v>
      </c>
      <c r="J228" s="71" t="s">
        <v>9</v>
      </c>
      <c r="K228" s="71" t="s">
        <v>23</v>
      </c>
      <c r="L228" s="71" t="s">
        <v>55</v>
      </c>
      <c r="M228" s="69">
        <v>240</v>
      </c>
      <c r="N228" s="67"/>
      <c r="O228" s="72">
        <f>P228+Q228+Z228+AA228+AB228+AC228</f>
        <v>3000000</v>
      </c>
      <c r="P228" s="72">
        <v>1000000</v>
      </c>
      <c r="Q228" s="72">
        <v>0</v>
      </c>
      <c r="Z228" s="72">
        <v>1000000</v>
      </c>
      <c r="AA228" s="72">
        <v>0</v>
      </c>
      <c r="AB228" s="72">
        <v>1000000</v>
      </c>
      <c r="AC228" s="72">
        <v>0</v>
      </c>
    </row>
    <row r="229" spans="2:29" ht="15.75">
      <c r="B229" s="83" t="s">
        <v>45</v>
      </c>
      <c r="C229" s="169" t="s">
        <v>47</v>
      </c>
      <c r="D229" s="170"/>
      <c r="E229" s="170"/>
      <c r="F229" s="170"/>
      <c r="G229" s="170"/>
      <c r="H229" s="170"/>
      <c r="I229" s="170"/>
      <c r="J229" s="170"/>
      <c r="K229" s="170"/>
      <c r="L229" s="170"/>
      <c r="M229" s="171"/>
      <c r="N229" s="84">
        <v>65448965442.42001</v>
      </c>
      <c r="O229" s="72">
        <f>P229+Q229+Z229+AA229+AB229+AC229</f>
        <v>104457639.14</v>
      </c>
      <c r="P229" s="84">
        <f>P14</f>
        <v>34411734.44</v>
      </c>
      <c r="Q229" s="84">
        <f>Q14</f>
        <v>406397</v>
      </c>
      <c r="Z229" s="84">
        <f>Z14</f>
        <v>33512629.200000003</v>
      </c>
      <c r="AA229" s="84">
        <f>AA14</f>
        <v>425255</v>
      </c>
      <c r="AB229" s="84">
        <f>AB14</f>
        <v>35260881.5</v>
      </c>
      <c r="AC229" s="84">
        <f>AC14</f>
        <v>440742</v>
      </c>
    </row>
    <row r="230" spans="26:28" ht="15">
      <c r="Z230" s="40"/>
      <c r="AA230" s="40"/>
      <c r="AB230" s="40"/>
    </row>
    <row r="231" spans="26:28" ht="15">
      <c r="Z231" s="40"/>
      <c r="AA231" s="40"/>
      <c r="AB231" s="40"/>
    </row>
    <row r="232" spans="26:28" ht="15">
      <c r="Z232" s="40"/>
      <c r="AA232" s="40"/>
      <c r="AB232" s="40"/>
    </row>
    <row r="233" spans="26:28" ht="15">
      <c r="Z233" s="40"/>
      <c r="AA233" s="40"/>
      <c r="AB233" s="40"/>
    </row>
    <row r="234" spans="26:28" ht="15">
      <c r="Z234" s="40"/>
      <c r="AA234" s="40"/>
      <c r="AB234" s="40"/>
    </row>
    <row r="235" spans="26:28" ht="15">
      <c r="Z235" s="40"/>
      <c r="AA235" s="40"/>
      <c r="AB235" s="40"/>
    </row>
    <row r="236" spans="26:28" ht="15">
      <c r="Z236" s="40"/>
      <c r="AA236" s="40"/>
      <c r="AB236" s="40"/>
    </row>
    <row r="237" spans="26:28" ht="15">
      <c r="Z237" s="40"/>
      <c r="AA237" s="40"/>
      <c r="AB237" s="40"/>
    </row>
    <row r="238" spans="26:28" ht="15">
      <c r="Z238" s="40"/>
      <c r="AA238" s="40"/>
      <c r="AB238" s="40"/>
    </row>
    <row r="239" spans="26:28" ht="15">
      <c r="Z239" s="40"/>
      <c r="AA239" s="40"/>
      <c r="AB239" s="40"/>
    </row>
    <row r="240" spans="26:28" ht="15">
      <c r="Z240" s="40"/>
      <c r="AA240" s="40"/>
      <c r="AB240" s="40"/>
    </row>
    <row r="241" spans="26:28" ht="15">
      <c r="Z241" s="40"/>
      <c r="AA241" s="40"/>
      <c r="AB241" s="40"/>
    </row>
    <row r="242" spans="26:28" ht="15">
      <c r="Z242" s="40"/>
      <c r="AA242" s="40"/>
      <c r="AB242" s="40"/>
    </row>
    <row r="243" spans="26:28" ht="15">
      <c r="Z243" s="40"/>
      <c r="AA243" s="40"/>
      <c r="AB243" s="40"/>
    </row>
    <row r="244" spans="26:28" ht="15">
      <c r="Z244" s="40"/>
      <c r="AA244" s="40"/>
      <c r="AB244" s="40"/>
    </row>
    <row r="245" spans="26:28" ht="15">
      <c r="Z245" s="40"/>
      <c r="AA245" s="40"/>
      <c r="AB245" s="40"/>
    </row>
  </sheetData>
  <sheetProtection/>
  <mergeCells count="12">
    <mergeCell ref="AB11:AC11"/>
    <mergeCell ref="G12:L12"/>
    <mergeCell ref="G13:L13"/>
    <mergeCell ref="C229:M229"/>
    <mergeCell ref="B8:AB8"/>
    <mergeCell ref="B10:B12"/>
    <mergeCell ref="C10:C12"/>
    <mergeCell ref="D10:M11"/>
    <mergeCell ref="O10:O12"/>
    <mergeCell ref="P10:AC10"/>
    <mergeCell ref="P11:Q11"/>
    <mergeCell ref="Z11:AA11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V444"/>
  <sheetViews>
    <sheetView tabSelected="1" zoomScalePageLayoutView="0" workbookViewId="0" topLeftCell="A16">
      <selection activeCell="M175" sqref="M175"/>
    </sheetView>
  </sheetViews>
  <sheetFormatPr defaultColWidth="9.28125" defaultRowHeight="12.75"/>
  <cols>
    <col min="1" max="1" width="0.5625" style="26" customWidth="1"/>
    <col min="2" max="2" width="3.57421875" style="26" customWidth="1"/>
    <col min="3" max="3" width="60.140625" style="118" customWidth="1"/>
    <col min="4" max="4" width="5.140625" style="119" bestFit="1" customWidth="1"/>
    <col min="5" max="5" width="3.8515625" style="119" bestFit="1" customWidth="1"/>
    <col min="6" max="6" width="4.421875" style="119" customWidth="1"/>
    <col min="7" max="7" width="3.8515625" style="119" customWidth="1"/>
    <col min="8" max="8" width="7.140625" style="119" customWidth="1"/>
    <col min="9" max="9" width="3.8515625" style="119" customWidth="1"/>
    <col min="10" max="10" width="7.57421875" style="119" customWidth="1"/>
    <col min="11" max="11" width="0.2890625" style="120" hidden="1" customWidth="1"/>
    <col min="12" max="12" width="18.00390625" style="120" customWidth="1"/>
    <col min="13" max="13" width="15.140625" style="120" customWidth="1"/>
    <col min="14" max="14" width="18.421875" style="26" customWidth="1"/>
    <col min="15" max="15" width="14.8515625" style="26" customWidth="1"/>
    <col min="16" max="16" width="18.57421875" style="26" customWidth="1"/>
    <col min="17" max="17" width="17.140625" style="26" customWidth="1"/>
    <col min="18" max="16384" width="9.28125" style="26" customWidth="1"/>
  </cols>
  <sheetData>
    <row r="1" spans="1:17" ht="18" customHeight="1">
      <c r="A1" s="23"/>
      <c r="B1" s="23"/>
      <c r="C1" s="92"/>
      <c r="D1" s="93"/>
      <c r="E1" s="93"/>
      <c r="F1" s="93"/>
      <c r="G1" s="93"/>
      <c r="H1" s="93"/>
      <c r="I1" s="93"/>
      <c r="J1" s="93"/>
      <c r="K1" s="94"/>
      <c r="L1" s="94"/>
      <c r="M1" s="203"/>
      <c r="N1" s="204" t="s">
        <v>212</v>
      </c>
      <c r="O1" s="205"/>
      <c r="P1" s="205"/>
      <c r="Q1" s="205"/>
    </row>
    <row r="2" spans="1:17" ht="17.25" customHeight="1">
      <c r="A2" s="23"/>
      <c r="B2" s="23"/>
      <c r="C2" s="92"/>
      <c r="D2" s="93"/>
      <c r="E2" s="93"/>
      <c r="F2" s="93"/>
      <c r="G2" s="93"/>
      <c r="H2" s="93"/>
      <c r="I2" s="93"/>
      <c r="J2" s="93"/>
      <c r="K2" s="94"/>
      <c r="L2" s="94"/>
      <c r="M2" s="203"/>
      <c r="N2" s="205" t="s">
        <v>92</v>
      </c>
      <c r="O2" s="205"/>
      <c r="P2" s="205"/>
      <c r="Q2" s="205"/>
    </row>
    <row r="3" spans="1:17" ht="16.5" customHeight="1">
      <c r="A3" s="23"/>
      <c r="B3" s="23"/>
      <c r="C3" s="92"/>
      <c r="D3" s="93"/>
      <c r="E3" s="93"/>
      <c r="F3" s="93"/>
      <c r="G3" s="93"/>
      <c r="H3" s="93"/>
      <c r="I3" s="93"/>
      <c r="J3" s="93"/>
      <c r="K3" s="94"/>
      <c r="L3" s="94"/>
      <c r="M3" s="203"/>
      <c r="N3" s="205" t="s">
        <v>91</v>
      </c>
      <c r="O3" s="205"/>
      <c r="P3" s="205"/>
      <c r="Q3" s="205"/>
    </row>
    <row r="4" spans="1:17" ht="18" customHeight="1">
      <c r="A4" s="23"/>
      <c r="B4" s="23"/>
      <c r="C4" s="92"/>
      <c r="D4" s="93"/>
      <c r="E4" s="93"/>
      <c r="F4" s="93"/>
      <c r="G4" s="93"/>
      <c r="H4" s="93"/>
      <c r="I4" s="93"/>
      <c r="J4" s="93"/>
      <c r="K4" s="94"/>
      <c r="L4" s="94"/>
      <c r="M4" s="203"/>
      <c r="N4" s="205" t="s">
        <v>179</v>
      </c>
      <c r="O4" s="205"/>
      <c r="P4" s="205"/>
      <c r="Q4" s="205"/>
    </row>
    <row r="5" spans="1:14" ht="15" customHeight="1">
      <c r="A5" s="23"/>
      <c r="B5" s="23"/>
      <c r="C5" s="92"/>
      <c r="D5" s="93"/>
      <c r="E5" s="93"/>
      <c r="F5" s="93"/>
      <c r="G5" s="93"/>
      <c r="H5" s="93"/>
      <c r="I5" s="93"/>
      <c r="J5" s="93"/>
      <c r="K5" s="94"/>
      <c r="L5" s="94"/>
      <c r="M5" s="94"/>
      <c r="N5" s="23"/>
    </row>
    <row r="6" spans="1:14" ht="15" customHeight="1">
      <c r="A6" s="23"/>
      <c r="B6" s="23"/>
      <c r="C6" s="92"/>
      <c r="D6" s="93"/>
      <c r="E6" s="93"/>
      <c r="F6" s="93"/>
      <c r="G6" s="93"/>
      <c r="H6" s="93"/>
      <c r="I6" s="93"/>
      <c r="J6" s="93"/>
      <c r="K6" s="94"/>
      <c r="L6" s="94"/>
      <c r="M6" s="94"/>
      <c r="N6" s="23"/>
    </row>
    <row r="7" spans="1:14" ht="19.5" customHeight="1">
      <c r="A7" s="23"/>
      <c r="B7" s="197" t="s">
        <v>1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23"/>
    </row>
    <row r="8" spans="1:14" ht="19.5" customHeight="1">
      <c r="A8" s="23"/>
      <c r="B8" s="197" t="s">
        <v>144</v>
      </c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23"/>
    </row>
    <row r="9" spans="1:14" ht="19.5" customHeight="1">
      <c r="A9" s="23"/>
      <c r="B9" s="197" t="s">
        <v>90</v>
      </c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23"/>
    </row>
    <row r="10" spans="1:14" ht="19.5" customHeight="1">
      <c r="A10" s="23"/>
      <c r="B10" s="197" t="s">
        <v>145</v>
      </c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23"/>
    </row>
    <row r="11" spans="1:14" ht="19.5" customHeight="1">
      <c r="A11" s="23"/>
      <c r="B11" s="197" t="s">
        <v>223</v>
      </c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23"/>
    </row>
    <row r="12" spans="1:14" ht="19.5" customHeight="1">
      <c r="A12" s="23"/>
      <c r="B12" s="24"/>
      <c r="C12" s="95"/>
      <c r="D12" s="96"/>
      <c r="E12" s="96"/>
      <c r="F12" s="96"/>
      <c r="G12" s="96"/>
      <c r="H12" s="96"/>
      <c r="I12" s="96"/>
      <c r="J12" s="96"/>
      <c r="K12" s="97"/>
      <c r="L12" s="97"/>
      <c r="M12" s="97"/>
      <c r="N12" s="23"/>
    </row>
    <row r="13" spans="1:17" ht="27.75" customHeight="1">
      <c r="A13" s="23"/>
      <c r="B13" s="200" t="s">
        <v>2</v>
      </c>
      <c r="C13" s="200" t="s">
        <v>36</v>
      </c>
      <c r="D13" s="201" t="s">
        <v>3</v>
      </c>
      <c r="E13" s="201"/>
      <c r="F13" s="201"/>
      <c r="G13" s="201"/>
      <c r="H13" s="201"/>
      <c r="I13" s="201"/>
      <c r="J13" s="201"/>
      <c r="K13" s="191" t="s">
        <v>46</v>
      </c>
      <c r="L13" s="206" t="s">
        <v>46</v>
      </c>
      <c r="M13" s="207"/>
      <c r="N13" s="208"/>
      <c r="O13" s="208"/>
      <c r="P13" s="208"/>
      <c r="Q13" s="209"/>
    </row>
    <row r="14" spans="1:17" ht="27.75" customHeight="1">
      <c r="A14" s="23"/>
      <c r="B14" s="200"/>
      <c r="C14" s="200"/>
      <c r="D14" s="194"/>
      <c r="E14" s="195"/>
      <c r="F14" s="195"/>
      <c r="G14" s="195"/>
      <c r="H14" s="195"/>
      <c r="I14" s="195"/>
      <c r="J14" s="196"/>
      <c r="K14" s="192"/>
      <c r="L14" s="206">
        <v>2023</v>
      </c>
      <c r="M14" s="209"/>
      <c r="N14" s="206">
        <v>2024</v>
      </c>
      <c r="O14" s="210"/>
      <c r="P14" s="206">
        <v>2025</v>
      </c>
      <c r="Q14" s="210"/>
    </row>
    <row r="15" spans="1:17" ht="72.75" customHeight="1">
      <c r="A15" s="98"/>
      <c r="B15" s="200"/>
      <c r="C15" s="200"/>
      <c r="D15" s="198" t="s">
        <v>7</v>
      </c>
      <c r="E15" s="198"/>
      <c r="F15" s="198"/>
      <c r="G15" s="198"/>
      <c r="H15" s="198"/>
      <c r="I15" s="198"/>
      <c r="J15" s="121" t="s">
        <v>65</v>
      </c>
      <c r="K15" s="193"/>
      <c r="L15" s="145" t="s">
        <v>110</v>
      </c>
      <c r="M15" s="86" t="s">
        <v>204</v>
      </c>
      <c r="N15" s="145" t="s">
        <v>110</v>
      </c>
      <c r="O15" s="86" t="s">
        <v>204</v>
      </c>
      <c r="P15" s="145" t="s">
        <v>110</v>
      </c>
      <c r="Q15" s="86" t="s">
        <v>204</v>
      </c>
    </row>
    <row r="16" spans="1:17" ht="18.75">
      <c r="A16" s="98"/>
      <c r="B16" s="29">
        <v>1</v>
      </c>
      <c r="C16" s="28">
        <v>2</v>
      </c>
      <c r="D16" s="199">
        <v>3</v>
      </c>
      <c r="E16" s="199"/>
      <c r="F16" s="199"/>
      <c r="G16" s="199"/>
      <c r="H16" s="199"/>
      <c r="I16" s="199"/>
      <c r="J16" s="30">
        <v>4</v>
      </c>
      <c r="K16" s="29">
        <v>5</v>
      </c>
      <c r="L16" s="29">
        <v>6</v>
      </c>
      <c r="M16" s="29">
        <v>7</v>
      </c>
      <c r="N16" s="29">
        <v>8</v>
      </c>
      <c r="O16" s="29">
        <v>9</v>
      </c>
      <c r="P16" s="29">
        <v>10</v>
      </c>
      <c r="Q16" s="29">
        <v>11</v>
      </c>
    </row>
    <row r="17" spans="1:17" ht="95.25" customHeight="1">
      <c r="A17" s="99"/>
      <c r="B17" s="29" t="s">
        <v>8</v>
      </c>
      <c r="C17" s="31" t="s">
        <v>146</v>
      </c>
      <c r="D17" s="30" t="s">
        <v>26</v>
      </c>
      <c r="E17" s="30" t="s">
        <v>55</v>
      </c>
      <c r="F17" s="30" t="s">
        <v>38</v>
      </c>
      <c r="G17" s="30" t="s">
        <v>55</v>
      </c>
      <c r="H17" s="30" t="s">
        <v>112</v>
      </c>
      <c r="I17" s="30" t="s">
        <v>55</v>
      </c>
      <c r="J17" s="30"/>
      <c r="K17" s="100">
        <f>SUM(L17:M17)</f>
        <v>34818131.44</v>
      </c>
      <c r="L17" s="100">
        <f aca="true" t="shared" si="0" ref="L17:Q17">SUM(L18+L47+L65+L90+L142)</f>
        <v>34411734.44</v>
      </c>
      <c r="M17" s="100">
        <f t="shared" si="0"/>
        <v>406397</v>
      </c>
      <c r="N17" s="100">
        <f t="shared" si="0"/>
        <v>33512629.200000003</v>
      </c>
      <c r="O17" s="100">
        <f t="shared" si="0"/>
        <v>425255</v>
      </c>
      <c r="P17" s="100">
        <f t="shared" si="0"/>
        <v>35260881.5</v>
      </c>
      <c r="Q17" s="100">
        <f t="shared" si="0"/>
        <v>440742</v>
      </c>
    </row>
    <row r="18" spans="1:17" ht="55.5" customHeight="1">
      <c r="A18" s="99"/>
      <c r="B18" s="29"/>
      <c r="C18" s="25" t="s">
        <v>74</v>
      </c>
      <c r="D18" s="30" t="s">
        <v>26</v>
      </c>
      <c r="E18" s="30">
        <v>1</v>
      </c>
      <c r="F18" s="30" t="s">
        <v>38</v>
      </c>
      <c r="G18" s="30">
        <v>0</v>
      </c>
      <c r="H18" s="30" t="s">
        <v>112</v>
      </c>
      <c r="I18" s="30">
        <v>0</v>
      </c>
      <c r="J18" s="30"/>
      <c r="K18" s="101">
        <f>SUM(L18:M18)</f>
        <v>9381339.16</v>
      </c>
      <c r="L18" s="100">
        <f aca="true" t="shared" si="1" ref="L18:Q18">SUM(L19)</f>
        <v>9381339.16</v>
      </c>
      <c r="M18" s="100">
        <f t="shared" si="1"/>
        <v>0</v>
      </c>
      <c r="N18" s="100">
        <f t="shared" si="1"/>
        <v>8613375.92</v>
      </c>
      <c r="O18" s="100">
        <f t="shared" si="1"/>
        <v>0</v>
      </c>
      <c r="P18" s="100">
        <f t="shared" si="1"/>
        <v>10346141.22</v>
      </c>
      <c r="Q18" s="100">
        <f t="shared" si="1"/>
        <v>0</v>
      </c>
    </row>
    <row r="19" spans="1:17" ht="22.5" customHeight="1">
      <c r="A19" s="99"/>
      <c r="B19" s="29"/>
      <c r="C19" s="22" t="s">
        <v>93</v>
      </c>
      <c r="D19" s="30" t="s">
        <v>26</v>
      </c>
      <c r="E19" s="30" t="s">
        <v>8</v>
      </c>
      <c r="F19" s="30" t="s">
        <v>15</v>
      </c>
      <c r="G19" s="30" t="s">
        <v>55</v>
      </c>
      <c r="H19" s="30" t="s">
        <v>112</v>
      </c>
      <c r="I19" s="30" t="s">
        <v>55</v>
      </c>
      <c r="J19" s="30"/>
      <c r="K19" s="101">
        <f aca="true" t="shared" si="2" ref="K19:K27">SUM(L19:M19)</f>
        <v>9381339.16</v>
      </c>
      <c r="L19" s="100">
        <f aca="true" t="shared" si="3" ref="L19:Q19">SUM(L23+L26+L29+L32+L20+L35+L38+L41+L44)</f>
        <v>9381339.16</v>
      </c>
      <c r="M19" s="100">
        <f t="shared" si="3"/>
        <v>0</v>
      </c>
      <c r="N19" s="100">
        <f t="shared" si="3"/>
        <v>8613375.92</v>
      </c>
      <c r="O19" s="100">
        <f t="shared" si="3"/>
        <v>0</v>
      </c>
      <c r="P19" s="100">
        <f t="shared" si="3"/>
        <v>10346141.22</v>
      </c>
      <c r="Q19" s="100">
        <f t="shared" si="3"/>
        <v>0</v>
      </c>
    </row>
    <row r="20" spans="1:17" ht="0.75" customHeight="1">
      <c r="A20" s="99"/>
      <c r="B20" s="29"/>
      <c r="C20" s="22" t="s">
        <v>101</v>
      </c>
      <c r="D20" s="102" t="s">
        <v>26</v>
      </c>
      <c r="E20" s="102" t="s">
        <v>8</v>
      </c>
      <c r="F20" s="102" t="s">
        <v>15</v>
      </c>
      <c r="G20" s="102" t="s">
        <v>8</v>
      </c>
      <c r="H20" s="102" t="s">
        <v>123</v>
      </c>
      <c r="I20" s="102" t="s">
        <v>55</v>
      </c>
      <c r="J20" s="102"/>
      <c r="K20" s="101">
        <f t="shared" si="2"/>
        <v>0</v>
      </c>
      <c r="L20" s="100">
        <f>SUM(L21)</f>
        <v>0</v>
      </c>
      <c r="M20" s="100">
        <f>SUM(M24+M27+M30+M33)</f>
        <v>0</v>
      </c>
      <c r="N20" s="100">
        <f>SUM(N21)</f>
        <v>0</v>
      </c>
      <c r="O20" s="100">
        <f>SUM(O24+O27+O30+O33)</f>
        <v>0</v>
      </c>
      <c r="P20" s="100">
        <f>SUM(P21)</f>
        <v>0</v>
      </c>
      <c r="Q20" s="100">
        <f>SUM(Q24+Q27+Q30+Q33)</f>
        <v>0</v>
      </c>
    </row>
    <row r="21" spans="1:17" ht="42" customHeight="1" hidden="1">
      <c r="A21" s="99"/>
      <c r="B21" s="29"/>
      <c r="C21" s="22" t="s">
        <v>119</v>
      </c>
      <c r="D21" s="27" t="s">
        <v>26</v>
      </c>
      <c r="E21" s="27" t="s">
        <v>8</v>
      </c>
      <c r="F21" s="27" t="s">
        <v>15</v>
      </c>
      <c r="G21" s="27" t="s">
        <v>8</v>
      </c>
      <c r="H21" s="27" t="s">
        <v>123</v>
      </c>
      <c r="I21" s="30" t="s">
        <v>55</v>
      </c>
      <c r="J21" s="27" t="s">
        <v>124</v>
      </c>
      <c r="K21" s="101">
        <f t="shared" si="2"/>
        <v>0</v>
      </c>
      <c r="L21" s="100">
        <f>SUM(L22)</f>
        <v>0</v>
      </c>
      <c r="M21" s="100">
        <f>SUM(M25+M28+M31+M43)</f>
        <v>0</v>
      </c>
      <c r="N21" s="100">
        <f>SUM(N22)</f>
        <v>0</v>
      </c>
      <c r="O21" s="100">
        <f>SUM(O25+O28+O31+O43)</f>
        <v>0</v>
      </c>
      <c r="P21" s="100">
        <f>SUM(P22)</f>
        <v>0</v>
      </c>
      <c r="Q21" s="100">
        <f>SUM(Q25+Q28+Q31+Q43)</f>
        <v>0</v>
      </c>
    </row>
    <row r="22" spans="1:17" ht="33.75" customHeight="1" hidden="1">
      <c r="A22" s="99"/>
      <c r="B22" s="29"/>
      <c r="C22" s="22" t="s">
        <v>120</v>
      </c>
      <c r="D22" s="27" t="s">
        <v>26</v>
      </c>
      <c r="E22" s="27" t="s">
        <v>8</v>
      </c>
      <c r="F22" s="27" t="s">
        <v>15</v>
      </c>
      <c r="G22" s="27" t="s">
        <v>8</v>
      </c>
      <c r="H22" s="27" t="s">
        <v>123</v>
      </c>
      <c r="I22" s="30" t="s">
        <v>55</v>
      </c>
      <c r="J22" s="27" t="s">
        <v>104</v>
      </c>
      <c r="K22" s="101">
        <f t="shared" si="2"/>
        <v>0</v>
      </c>
      <c r="L22" s="100">
        <v>0</v>
      </c>
      <c r="M22" s="100">
        <v>0</v>
      </c>
      <c r="N22" s="100">
        <v>0</v>
      </c>
      <c r="O22" s="100">
        <v>0</v>
      </c>
      <c r="P22" s="100">
        <v>0</v>
      </c>
      <c r="Q22" s="100">
        <v>0</v>
      </c>
    </row>
    <row r="23" spans="1:17" ht="50.25" customHeight="1">
      <c r="A23" s="99"/>
      <c r="B23" s="29"/>
      <c r="C23" s="22" t="s">
        <v>75</v>
      </c>
      <c r="D23" s="30" t="s">
        <v>26</v>
      </c>
      <c r="E23" s="30" t="s">
        <v>8</v>
      </c>
      <c r="F23" s="30" t="s">
        <v>15</v>
      </c>
      <c r="G23" s="30" t="s">
        <v>9</v>
      </c>
      <c r="H23" s="30" t="s">
        <v>23</v>
      </c>
      <c r="I23" s="30" t="s">
        <v>55</v>
      </c>
      <c r="J23" s="30"/>
      <c r="K23" s="101">
        <f t="shared" si="2"/>
        <v>30000</v>
      </c>
      <c r="L23" s="100">
        <f>SUM(L24)</f>
        <v>30000</v>
      </c>
      <c r="M23" s="100">
        <f>SUM(M24)</f>
        <v>0</v>
      </c>
      <c r="N23" s="100">
        <f aca="true" t="shared" si="4" ref="N23:Q24">SUM(N24)</f>
        <v>30000</v>
      </c>
      <c r="O23" s="100">
        <f t="shared" si="4"/>
        <v>0</v>
      </c>
      <c r="P23" s="100">
        <f t="shared" si="4"/>
        <v>30000</v>
      </c>
      <c r="Q23" s="100">
        <f t="shared" si="4"/>
        <v>0</v>
      </c>
    </row>
    <row r="24" spans="1:17" ht="37.5" customHeight="1">
      <c r="A24" s="99"/>
      <c r="B24" s="29"/>
      <c r="C24" s="22" t="s">
        <v>119</v>
      </c>
      <c r="D24" s="30" t="s">
        <v>26</v>
      </c>
      <c r="E24" s="30" t="s">
        <v>8</v>
      </c>
      <c r="F24" s="30" t="s">
        <v>15</v>
      </c>
      <c r="G24" s="30" t="s">
        <v>9</v>
      </c>
      <c r="H24" s="30" t="s">
        <v>23</v>
      </c>
      <c r="I24" s="30" t="s">
        <v>55</v>
      </c>
      <c r="J24" s="30" t="s">
        <v>124</v>
      </c>
      <c r="K24" s="101">
        <f t="shared" si="2"/>
        <v>30000</v>
      </c>
      <c r="L24" s="100">
        <f>SUM(L25)</f>
        <v>30000</v>
      </c>
      <c r="M24" s="100">
        <f>SUM(M25)</f>
        <v>0</v>
      </c>
      <c r="N24" s="100">
        <f t="shared" si="4"/>
        <v>30000</v>
      </c>
      <c r="O24" s="100">
        <f t="shared" si="4"/>
        <v>0</v>
      </c>
      <c r="P24" s="100">
        <f t="shared" si="4"/>
        <v>30000</v>
      </c>
      <c r="Q24" s="100">
        <f t="shared" si="4"/>
        <v>0</v>
      </c>
    </row>
    <row r="25" spans="1:17" ht="32.25" customHeight="1">
      <c r="A25" s="99"/>
      <c r="B25" s="29"/>
      <c r="C25" s="22" t="s">
        <v>120</v>
      </c>
      <c r="D25" s="30" t="s">
        <v>26</v>
      </c>
      <c r="E25" s="30" t="s">
        <v>8</v>
      </c>
      <c r="F25" s="30" t="s">
        <v>15</v>
      </c>
      <c r="G25" s="30" t="s">
        <v>9</v>
      </c>
      <c r="H25" s="30" t="s">
        <v>23</v>
      </c>
      <c r="I25" s="30" t="s">
        <v>55</v>
      </c>
      <c r="J25" s="30" t="s">
        <v>104</v>
      </c>
      <c r="K25" s="101">
        <f t="shared" si="2"/>
        <v>30000</v>
      </c>
      <c r="L25" s="101">
        <v>30000</v>
      </c>
      <c r="M25" s="101">
        <v>0</v>
      </c>
      <c r="N25" s="101">
        <v>30000</v>
      </c>
      <c r="O25" s="101">
        <v>0</v>
      </c>
      <c r="P25" s="101">
        <v>30000</v>
      </c>
      <c r="Q25" s="101">
        <v>0</v>
      </c>
    </row>
    <row r="26" spans="1:22" s="104" customFormat="1" ht="37.5">
      <c r="A26" s="103"/>
      <c r="B26" s="33"/>
      <c r="C26" s="22" t="s">
        <v>101</v>
      </c>
      <c r="D26" s="102" t="s">
        <v>26</v>
      </c>
      <c r="E26" s="102" t="s">
        <v>8</v>
      </c>
      <c r="F26" s="102" t="s">
        <v>15</v>
      </c>
      <c r="G26" s="102" t="s">
        <v>9</v>
      </c>
      <c r="H26" s="102" t="s">
        <v>123</v>
      </c>
      <c r="I26" s="102" t="s">
        <v>55</v>
      </c>
      <c r="J26" s="102"/>
      <c r="K26" s="101">
        <f t="shared" si="2"/>
        <v>10000</v>
      </c>
      <c r="L26" s="100">
        <f>SUM(L27)</f>
        <v>10000</v>
      </c>
      <c r="M26" s="100">
        <f>SUM(M27)</f>
        <v>0</v>
      </c>
      <c r="N26" s="100">
        <f aca="true" t="shared" si="5" ref="N26:Q27">SUM(N27)</f>
        <v>10000</v>
      </c>
      <c r="O26" s="100">
        <f t="shared" si="5"/>
        <v>0</v>
      </c>
      <c r="P26" s="100">
        <f t="shared" si="5"/>
        <v>10000</v>
      </c>
      <c r="Q26" s="100">
        <f t="shared" si="5"/>
        <v>0</v>
      </c>
      <c r="R26" s="26"/>
      <c r="S26" s="26"/>
      <c r="T26" s="26"/>
      <c r="U26" s="26"/>
      <c r="V26" s="26"/>
    </row>
    <row r="27" spans="1:22" ht="30">
      <c r="A27" s="99"/>
      <c r="B27" s="105"/>
      <c r="C27" s="22" t="s">
        <v>119</v>
      </c>
      <c r="D27" s="27" t="s">
        <v>26</v>
      </c>
      <c r="E27" s="27" t="s">
        <v>8</v>
      </c>
      <c r="F27" s="27" t="s">
        <v>15</v>
      </c>
      <c r="G27" s="27" t="s">
        <v>9</v>
      </c>
      <c r="H27" s="27" t="s">
        <v>123</v>
      </c>
      <c r="I27" s="30" t="s">
        <v>55</v>
      </c>
      <c r="J27" s="27" t="s">
        <v>124</v>
      </c>
      <c r="K27" s="101">
        <f t="shared" si="2"/>
        <v>10000</v>
      </c>
      <c r="L27" s="100">
        <f>SUM(L28)</f>
        <v>10000</v>
      </c>
      <c r="M27" s="100">
        <f>SUM(M28)</f>
        <v>0</v>
      </c>
      <c r="N27" s="100">
        <f t="shared" si="5"/>
        <v>10000</v>
      </c>
      <c r="O27" s="100">
        <f t="shared" si="5"/>
        <v>0</v>
      </c>
      <c r="P27" s="100">
        <f t="shared" si="5"/>
        <v>10000</v>
      </c>
      <c r="Q27" s="100">
        <f t="shared" si="5"/>
        <v>0</v>
      </c>
      <c r="R27" s="104"/>
      <c r="S27" s="104"/>
      <c r="T27" s="104"/>
      <c r="U27" s="104"/>
      <c r="V27" s="104"/>
    </row>
    <row r="28" spans="1:22" ht="30">
      <c r="A28" s="99"/>
      <c r="B28" s="105"/>
      <c r="C28" s="22" t="s">
        <v>120</v>
      </c>
      <c r="D28" s="27" t="s">
        <v>26</v>
      </c>
      <c r="E28" s="27" t="s">
        <v>8</v>
      </c>
      <c r="F28" s="27" t="s">
        <v>15</v>
      </c>
      <c r="G28" s="27" t="s">
        <v>9</v>
      </c>
      <c r="H28" s="27" t="s">
        <v>123</v>
      </c>
      <c r="I28" s="30" t="s">
        <v>55</v>
      </c>
      <c r="J28" s="27" t="s">
        <v>104</v>
      </c>
      <c r="K28" s="101">
        <f>SUM(L28:M28)</f>
        <v>10000</v>
      </c>
      <c r="L28" s="101">
        <v>10000</v>
      </c>
      <c r="M28" s="101">
        <v>0</v>
      </c>
      <c r="N28" s="101">
        <v>10000</v>
      </c>
      <c r="O28" s="101">
        <v>0</v>
      </c>
      <c r="P28" s="101">
        <v>10000</v>
      </c>
      <c r="Q28" s="101">
        <v>0</v>
      </c>
      <c r="R28" s="104"/>
      <c r="S28" s="104"/>
      <c r="T28" s="104"/>
      <c r="U28" s="104"/>
      <c r="V28" s="104"/>
    </row>
    <row r="29" spans="1:21" s="104" customFormat="1" ht="30">
      <c r="A29" s="103"/>
      <c r="B29" s="106"/>
      <c r="C29" s="22" t="s">
        <v>76</v>
      </c>
      <c r="D29" s="32" t="s">
        <v>26</v>
      </c>
      <c r="E29" s="32" t="s">
        <v>8</v>
      </c>
      <c r="F29" s="32" t="s">
        <v>15</v>
      </c>
      <c r="G29" s="32" t="s">
        <v>9</v>
      </c>
      <c r="H29" s="32" t="s">
        <v>127</v>
      </c>
      <c r="I29" s="102" t="s">
        <v>55</v>
      </c>
      <c r="J29" s="32"/>
      <c r="K29" s="100">
        <f aca="true" t="shared" si="6" ref="K29:Q30">SUM(K30)</f>
        <v>8991339.16</v>
      </c>
      <c r="L29" s="100">
        <f t="shared" si="6"/>
        <v>8991339.16</v>
      </c>
      <c r="M29" s="100">
        <f t="shared" si="6"/>
        <v>0</v>
      </c>
      <c r="N29" s="100">
        <f t="shared" si="6"/>
        <v>8223375.92</v>
      </c>
      <c r="O29" s="100">
        <f t="shared" si="6"/>
        <v>0</v>
      </c>
      <c r="P29" s="100">
        <f t="shared" si="6"/>
        <v>9956141.22</v>
      </c>
      <c r="Q29" s="100">
        <f t="shared" si="6"/>
        <v>0</v>
      </c>
      <c r="R29" s="26"/>
      <c r="S29" s="26"/>
      <c r="T29" s="26"/>
      <c r="U29" s="26"/>
    </row>
    <row r="30" spans="1:17" ht="30">
      <c r="A30" s="99"/>
      <c r="B30" s="29"/>
      <c r="C30" s="22" t="s">
        <v>119</v>
      </c>
      <c r="D30" s="30" t="s">
        <v>26</v>
      </c>
      <c r="E30" s="30" t="s">
        <v>8</v>
      </c>
      <c r="F30" s="30" t="s">
        <v>15</v>
      </c>
      <c r="G30" s="30" t="s">
        <v>9</v>
      </c>
      <c r="H30" s="30" t="s">
        <v>127</v>
      </c>
      <c r="I30" s="30" t="s">
        <v>55</v>
      </c>
      <c r="J30" s="30" t="s">
        <v>124</v>
      </c>
      <c r="K30" s="100">
        <f t="shared" si="6"/>
        <v>8991339.16</v>
      </c>
      <c r="L30" s="100">
        <f t="shared" si="6"/>
        <v>8991339.16</v>
      </c>
      <c r="M30" s="100">
        <f t="shared" si="6"/>
        <v>0</v>
      </c>
      <c r="N30" s="100">
        <f t="shared" si="6"/>
        <v>8223375.92</v>
      </c>
      <c r="O30" s="100">
        <f t="shared" si="6"/>
        <v>0</v>
      </c>
      <c r="P30" s="100">
        <f t="shared" si="6"/>
        <v>9956141.22</v>
      </c>
      <c r="Q30" s="100">
        <f t="shared" si="6"/>
        <v>0</v>
      </c>
    </row>
    <row r="31" spans="1:17" ht="30">
      <c r="A31" s="99"/>
      <c r="B31" s="29"/>
      <c r="C31" s="22" t="s">
        <v>120</v>
      </c>
      <c r="D31" s="30" t="s">
        <v>26</v>
      </c>
      <c r="E31" s="30" t="s">
        <v>8</v>
      </c>
      <c r="F31" s="30" t="s">
        <v>15</v>
      </c>
      <c r="G31" s="30" t="s">
        <v>9</v>
      </c>
      <c r="H31" s="30" t="s">
        <v>127</v>
      </c>
      <c r="I31" s="30" t="s">
        <v>55</v>
      </c>
      <c r="J31" s="30" t="s">
        <v>104</v>
      </c>
      <c r="K31" s="101">
        <f>SUM(L31:M31)</f>
        <v>8991339.16</v>
      </c>
      <c r="L31" s="101">
        <v>8991339.16</v>
      </c>
      <c r="M31" s="101">
        <v>0</v>
      </c>
      <c r="N31" s="101">
        <v>8223375.92</v>
      </c>
      <c r="O31" s="101">
        <v>0</v>
      </c>
      <c r="P31" s="101">
        <v>9956141.22</v>
      </c>
      <c r="Q31" s="101">
        <v>0</v>
      </c>
    </row>
    <row r="32" spans="1:17" ht="39.75" customHeight="1">
      <c r="A32" s="99"/>
      <c r="B32" s="29"/>
      <c r="C32" s="22" t="s">
        <v>77</v>
      </c>
      <c r="D32" s="30" t="s">
        <v>26</v>
      </c>
      <c r="E32" s="30" t="s">
        <v>8</v>
      </c>
      <c r="F32" s="30" t="s">
        <v>15</v>
      </c>
      <c r="G32" s="30" t="s">
        <v>9</v>
      </c>
      <c r="H32" s="30" t="s">
        <v>133</v>
      </c>
      <c r="I32" s="30" t="s">
        <v>55</v>
      </c>
      <c r="J32" s="30"/>
      <c r="K32" s="100">
        <f aca="true" t="shared" si="7" ref="K32:Q33">SUM(K33)</f>
        <v>0</v>
      </c>
      <c r="L32" s="100">
        <f t="shared" si="7"/>
        <v>300000</v>
      </c>
      <c r="M32" s="100">
        <f t="shared" si="7"/>
        <v>0</v>
      </c>
      <c r="N32" s="100">
        <f t="shared" si="7"/>
        <v>300000</v>
      </c>
      <c r="O32" s="100">
        <f t="shared" si="7"/>
        <v>0</v>
      </c>
      <c r="P32" s="100">
        <f t="shared" si="7"/>
        <v>300000</v>
      </c>
      <c r="Q32" s="100">
        <f t="shared" si="7"/>
        <v>0</v>
      </c>
    </row>
    <row r="33" spans="1:17" ht="39.75" customHeight="1">
      <c r="A33" s="99"/>
      <c r="B33" s="29"/>
      <c r="C33" s="22" t="s">
        <v>119</v>
      </c>
      <c r="D33" s="30" t="s">
        <v>26</v>
      </c>
      <c r="E33" s="30" t="s">
        <v>8</v>
      </c>
      <c r="F33" s="30" t="s">
        <v>15</v>
      </c>
      <c r="G33" s="30" t="s">
        <v>9</v>
      </c>
      <c r="H33" s="30" t="s">
        <v>133</v>
      </c>
      <c r="I33" s="30" t="s">
        <v>55</v>
      </c>
      <c r="J33" s="30" t="s">
        <v>124</v>
      </c>
      <c r="K33" s="100">
        <f>SUM(K43)</f>
        <v>0</v>
      </c>
      <c r="L33" s="100">
        <f>SUM(L34)</f>
        <v>300000</v>
      </c>
      <c r="M33" s="100">
        <f t="shared" si="7"/>
        <v>0</v>
      </c>
      <c r="N33" s="100">
        <f t="shared" si="7"/>
        <v>300000</v>
      </c>
      <c r="O33" s="100">
        <f t="shared" si="7"/>
        <v>0</v>
      </c>
      <c r="P33" s="100">
        <f t="shared" si="7"/>
        <v>300000</v>
      </c>
      <c r="Q33" s="100">
        <f t="shared" si="7"/>
        <v>0</v>
      </c>
    </row>
    <row r="34" spans="1:17" ht="39.75" customHeight="1">
      <c r="A34" s="99"/>
      <c r="B34" s="29"/>
      <c r="C34" s="22" t="s">
        <v>120</v>
      </c>
      <c r="D34" s="102" t="s">
        <v>26</v>
      </c>
      <c r="E34" s="102" t="s">
        <v>8</v>
      </c>
      <c r="F34" s="102" t="s">
        <v>15</v>
      </c>
      <c r="G34" s="102" t="s">
        <v>9</v>
      </c>
      <c r="H34" s="102" t="s">
        <v>133</v>
      </c>
      <c r="I34" s="102" t="s">
        <v>55</v>
      </c>
      <c r="J34" s="102" t="s">
        <v>104</v>
      </c>
      <c r="K34" s="101">
        <f>SUM(L34:M34)</f>
        <v>300000</v>
      </c>
      <c r="L34" s="101">
        <v>300000</v>
      </c>
      <c r="M34" s="101">
        <v>0</v>
      </c>
      <c r="N34" s="101">
        <v>300000</v>
      </c>
      <c r="O34" s="101">
        <v>0</v>
      </c>
      <c r="P34" s="101">
        <v>300000</v>
      </c>
      <c r="Q34" s="101">
        <v>0</v>
      </c>
    </row>
    <row r="35" spans="1:17" ht="39.75" customHeight="1">
      <c r="A35" s="99"/>
      <c r="B35" s="29"/>
      <c r="C35" s="22" t="s">
        <v>206</v>
      </c>
      <c r="D35" s="30" t="s">
        <v>26</v>
      </c>
      <c r="E35" s="30" t="s">
        <v>8</v>
      </c>
      <c r="F35" s="30" t="s">
        <v>15</v>
      </c>
      <c r="G35" s="30" t="s">
        <v>9</v>
      </c>
      <c r="H35" s="30" t="s">
        <v>152</v>
      </c>
      <c r="I35" s="30" t="s">
        <v>55</v>
      </c>
      <c r="J35" s="30"/>
      <c r="K35" s="100"/>
      <c r="L35" s="100">
        <f>SUM(L36)</f>
        <v>50000</v>
      </c>
      <c r="M35" s="100">
        <f aca="true" t="shared" si="8" ref="M35:Q36">SUM(M36)</f>
        <v>0</v>
      </c>
      <c r="N35" s="100">
        <f t="shared" si="8"/>
        <v>50000</v>
      </c>
      <c r="O35" s="100">
        <f t="shared" si="8"/>
        <v>0</v>
      </c>
      <c r="P35" s="100">
        <f t="shared" si="8"/>
        <v>50000</v>
      </c>
      <c r="Q35" s="100">
        <f t="shared" si="8"/>
        <v>0</v>
      </c>
    </row>
    <row r="36" spans="1:17" ht="39.75" customHeight="1">
      <c r="A36" s="99"/>
      <c r="B36" s="29"/>
      <c r="C36" s="22" t="s">
        <v>119</v>
      </c>
      <c r="D36" s="30" t="s">
        <v>26</v>
      </c>
      <c r="E36" s="30" t="s">
        <v>8</v>
      </c>
      <c r="F36" s="30" t="s">
        <v>15</v>
      </c>
      <c r="G36" s="30" t="s">
        <v>9</v>
      </c>
      <c r="H36" s="30" t="s">
        <v>152</v>
      </c>
      <c r="I36" s="30" t="s">
        <v>55</v>
      </c>
      <c r="J36" s="30" t="s">
        <v>124</v>
      </c>
      <c r="K36" s="100"/>
      <c r="L36" s="100">
        <f>SUM(L37)</f>
        <v>50000</v>
      </c>
      <c r="M36" s="100">
        <f t="shared" si="8"/>
        <v>0</v>
      </c>
      <c r="N36" s="100">
        <f t="shared" si="8"/>
        <v>50000</v>
      </c>
      <c r="O36" s="100">
        <f t="shared" si="8"/>
        <v>0</v>
      </c>
      <c r="P36" s="100">
        <f t="shared" si="8"/>
        <v>50000</v>
      </c>
      <c r="Q36" s="100">
        <f t="shared" si="8"/>
        <v>0</v>
      </c>
    </row>
    <row r="37" spans="1:17" ht="39.75" customHeight="1">
      <c r="A37" s="99"/>
      <c r="B37" s="29"/>
      <c r="C37" s="22" t="s">
        <v>120</v>
      </c>
      <c r="D37" s="102" t="s">
        <v>26</v>
      </c>
      <c r="E37" s="102" t="s">
        <v>8</v>
      </c>
      <c r="F37" s="102" t="s">
        <v>15</v>
      </c>
      <c r="G37" s="102" t="s">
        <v>9</v>
      </c>
      <c r="H37" s="102" t="s">
        <v>152</v>
      </c>
      <c r="I37" s="102" t="s">
        <v>55</v>
      </c>
      <c r="J37" s="102" t="s">
        <v>104</v>
      </c>
      <c r="K37" s="100"/>
      <c r="L37" s="101">
        <v>50000</v>
      </c>
      <c r="M37" s="101">
        <v>0</v>
      </c>
      <c r="N37" s="101">
        <v>50000</v>
      </c>
      <c r="O37" s="101">
        <v>0</v>
      </c>
      <c r="P37" s="101">
        <v>50000</v>
      </c>
      <c r="Q37" s="101">
        <v>0</v>
      </c>
    </row>
    <row r="38" spans="1:17" ht="39.75" customHeight="1" hidden="1">
      <c r="A38" s="99"/>
      <c r="B38" s="29"/>
      <c r="C38" s="22" t="s">
        <v>184</v>
      </c>
      <c r="D38" s="30" t="s">
        <v>26</v>
      </c>
      <c r="E38" s="30" t="s">
        <v>8</v>
      </c>
      <c r="F38" s="30" t="s">
        <v>15</v>
      </c>
      <c r="G38" s="30" t="s">
        <v>9</v>
      </c>
      <c r="H38" s="30" t="s">
        <v>186</v>
      </c>
      <c r="I38" s="30" t="s">
        <v>55</v>
      </c>
      <c r="J38" s="30"/>
      <c r="K38" s="100"/>
      <c r="L38" s="100">
        <f aca="true" t="shared" si="9" ref="L38:Q39">SUM(L39)</f>
        <v>0</v>
      </c>
      <c r="M38" s="100">
        <f t="shared" si="9"/>
        <v>0</v>
      </c>
      <c r="N38" s="100">
        <f t="shared" si="9"/>
        <v>0</v>
      </c>
      <c r="O38" s="100">
        <f t="shared" si="9"/>
        <v>0</v>
      </c>
      <c r="P38" s="100">
        <f t="shared" si="9"/>
        <v>0</v>
      </c>
      <c r="Q38" s="100">
        <f t="shared" si="9"/>
        <v>0</v>
      </c>
    </row>
    <row r="39" spans="1:17" ht="39.75" customHeight="1" hidden="1">
      <c r="A39" s="99"/>
      <c r="B39" s="29"/>
      <c r="C39" s="22" t="s">
        <v>119</v>
      </c>
      <c r="D39" s="30" t="s">
        <v>26</v>
      </c>
      <c r="E39" s="30" t="s">
        <v>8</v>
      </c>
      <c r="F39" s="30" t="s">
        <v>15</v>
      </c>
      <c r="G39" s="30" t="s">
        <v>9</v>
      </c>
      <c r="H39" s="30" t="s">
        <v>186</v>
      </c>
      <c r="I39" s="30" t="s">
        <v>55</v>
      </c>
      <c r="J39" s="30" t="s">
        <v>124</v>
      </c>
      <c r="K39" s="100"/>
      <c r="L39" s="100">
        <f t="shared" si="9"/>
        <v>0</v>
      </c>
      <c r="M39" s="100">
        <f t="shared" si="9"/>
        <v>0</v>
      </c>
      <c r="N39" s="100">
        <f t="shared" si="9"/>
        <v>0</v>
      </c>
      <c r="O39" s="100">
        <f t="shared" si="9"/>
        <v>0</v>
      </c>
      <c r="P39" s="100">
        <f t="shared" si="9"/>
        <v>0</v>
      </c>
      <c r="Q39" s="100">
        <f t="shared" si="9"/>
        <v>0</v>
      </c>
    </row>
    <row r="40" spans="1:17" ht="39.75" customHeight="1" hidden="1">
      <c r="A40" s="99"/>
      <c r="B40" s="29"/>
      <c r="C40" s="22" t="s">
        <v>120</v>
      </c>
      <c r="D40" s="102" t="s">
        <v>26</v>
      </c>
      <c r="E40" s="102" t="s">
        <v>8</v>
      </c>
      <c r="F40" s="102" t="s">
        <v>15</v>
      </c>
      <c r="G40" s="102" t="s">
        <v>9</v>
      </c>
      <c r="H40" s="102" t="s">
        <v>186</v>
      </c>
      <c r="I40" s="102" t="s">
        <v>55</v>
      </c>
      <c r="J40" s="102" t="s">
        <v>104</v>
      </c>
      <c r="K40" s="100"/>
      <c r="L40" s="101">
        <v>0</v>
      </c>
      <c r="M40" s="101">
        <v>0</v>
      </c>
      <c r="N40" s="101">
        <v>0</v>
      </c>
      <c r="O40" s="101">
        <v>0</v>
      </c>
      <c r="P40" s="101">
        <v>0</v>
      </c>
      <c r="Q40" s="101">
        <v>0</v>
      </c>
    </row>
    <row r="41" spans="1:17" ht="39.75" customHeight="1" hidden="1">
      <c r="A41" s="99"/>
      <c r="B41" s="29"/>
      <c r="C41" s="22" t="s">
        <v>187</v>
      </c>
      <c r="D41" s="30" t="s">
        <v>26</v>
      </c>
      <c r="E41" s="30" t="s">
        <v>8</v>
      </c>
      <c r="F41" s="30" t="s">
        <v>15</v>
      </c>
      <c r="G41" s="30" t="s">
        <v>9</v>
      </c>
      <c r="H41" s="30" t="s">
        <v>148</v>
      </c>
      <c r="I41" s="30" t="s">
        <v>55</v>
      </c>
      <c r="J41" s="30"/>
      <c r="K41" s="100"/>
      <c r="L41" s="100">
        <f>SUM(L42)</f>
        <v>0</v>
      </c>
      <c r="M41" s="100">
        <f aca="true" t="shared" si="10" ref="M41:Q42">SUM(M42)</f>
        <v>0</v>
      </c>
      <c r="N41" s="100">
        <f t="shared" si="10"/>
        <v>0</v>
      </c>
      <c r="O41" s="100">
        <f t="shared" si="10"/>
        <v>0</v>
      </c>
      <c r="P41" s="100">
        <f t="shared" si="10"/>
        <v>0</v>
      </c>
      <c r="Q41" s="100">
        <f t="shared" si="10"/>
        <v>0</v>
      </c>
    </row>
    <row r="42" spans="1:17" ht="39.75" customHeight="1" hidden="1">
      <c r="A42" s="99"/>
      <c r="B42" s="29"/>
      <c r="C42" s="22" t="s">
        <v>119</v>
      </c>
      <c r="D42" s="30" t="s">
        <v>26</v>
      </c>
      <c r="E42" s="30" t="s">
        <v>8</v>
      </c>
      <c r="F42" s="30" t="s">
        <v>15</v>
      </c>
      <c r="G42" s="30" t="s">
        <v>9</v>
      </c>
      <c r="H42" s="30" t="s">
        <v>148</v>
      </c>
      <c r="I42" s="30" t="s">
        <v>55</v>
      </c>
      <c r="J42" s="30" t="s">
        <v>124</v>
      </c>
      <c r="K42" s="100"/>
      <c r="L42" s="100">
        <f>SUM(L43)</f>
        <v>0</v>
      </c>
      <c r="M42" s="100">
        <f t="shared" si="10"/>
        <v>0</v>
      </c>
      <c r="N42" s="100">
        <f t="shared" si="10"/>
        <v>0</v>
      </c>
      <c r="O42" s="100">
        <f t="shared" si="10"/>
        <v>0</v>
      </c>
      <c r="P42" s="100">
        <f t="shared" si="10"/>
        <v>0</v>
      </c>
      <c r="Q42" s="100">
        <f t="shared" si="10"/>
        <v>0</v>
      </c>
    </row>
    <row r="43" spans="1:17" ht="36.75" customHeight="1" hidden="1">
      <c r="A43" s="99"/>
      <c r="B43" s="33"/>
      <c r="C43" s="22" t="s">
        <v>120</v>
      </c>
      <c r="D43" s="102" t="s">
        <v>26</v>
      </c>
      <c r="E43" s="102" t="s">
        <v>8</v>
      </c>
      <c r="F43" s="102" t="s">
        <v>15</v>
      </c>
      <c r="G43" s="102" t="s">
        <v>9</v>
      </c>
      <c r="H43" s="102" t="s">
        <v>148</v>
      </c>
      <c r="I43" s="102" t="s">
        <v>55</v>
      </c>
      <c r="J43" s="102" t="s">
        <v>104</v>
      </c>
      <c r="K43" s="101">
        <f>SUM(L43:M43)</f>
        <v>0</v>
      </c>
      <c r="L43" s="101">
        <v>0</v>
      </c>
      <c r="M43" s="101">
        <v>0</v>
      </c>
      <c r="N43" s="101">
        <v>0</v>
      </c>
      <c r="O43" s="101">
        <v>0</v>
      </c>
      <c r="P43" s="101">
        <v>0</v>
      </c>
      <c r="Q43" s="101">
        <v>0</v>
      </c>
    </row>
    <row r="44" spans="1:17" ht="31.5" hidden="1">
      <c r="A44" s="99"/>
      <c r="B44" s="33"/>
      <c r="C44" s="60" t="s">
        <v>188</v>
      </c>
      <c r="D44" s="30" t="s">
        <v>26</v>
      </c>
      <c r="E44" s="30" t="s">
        <v>8</v>
      </c>
      <c r="F44" s="30" t="s">
        <v>15</v>
      </c>
      <c r="G44" s="30" t="s">
        <v>9</v>
      </c>
      <c r="H44" s="30" t="s">
        <v>138</v>
      </c>
      <c r="I44" s="30" t="s">
        <v>55</v>
      </c>
      <c r="J44" s="30"/>
      <c r="K44" s="101"/>
      <c r="L44" s="101">
        <f aca="true" t="shared" si="11" ref="L44:Q45">SUM(L45)</f>
        <v>0</v>
      </c>
      <c r="M44" s="101">
        <f t="shared" si="11"/>
        <v>0</v>
      </c>
      <c r="N44" s="101">
        <f t="shared" si="11"/>
        <v>0</v>
      </c>
      <c r="O44" s="101">
        <f t="shared" si="11"/>
        <v>0</v>
      </c>
      <c r="P44" s="101">
        <f t="shared" si="11"/>
        <v>0</v>
      </c>
      <c r="Q44" s="101">
        <f t="shared" si="11"/>
        <v>0</v>
      </c>
    </row>
    <row r="45" spans="1:17" ht="31.5" hidden="1">
      <c r="A45" s="99"/>
      <c r="B45" s="33"/>
      <c r="C45" s="60" t="s">
        <v>119</v>
      </c>
      <c r="D45" s="30" t="s">
        <v>26</v>
      </c>
      <c r="E45" s="30" t="s">
        <v>8</v>
      </c>
      <c r="F45" s="30" t="s">
        <v>15</v>
      </c>
      <c r="G45" s="30" t="s">
        <v>9</v>
      </c>
      <c r="H45" s="30" t="s">
        <v>138</v>
      </c>
      <c r="I45" s="30" t="s">
        <v>55</v>
      </c>
      <c r="J45" s="30" t="s">
        <v>124</v>
      </c>
      <c r="K45" s="101"/>
      <c r="L45" s="101">
        <f t="shared" si="11"/>
        <v>0</v>
      </c>
      <c r="M45" s="101">
        <f t="shared" si="11"/>
        <v>0</v>
      </c>
      <c r="N45" s="101">
        <f t="shared" si="11"/>
        <v>0</v>
      </c>
      <c r="O45" s="101">
        <f t="shared" si="11"/>
        <v>0</v>
      </c>
      <c r="P45" s="101">
        <f t="shared" si="11"/>
        <v>0</v>
      </c>
      <c r="Q45" s="101">
        <f t="shared" si="11"/>
        <v>0</v>
      </c>
    </row>
    <row r="46" spans="1:17" ht="37.5" hidden="1">
      <c r="A46" s="99"/>
      <c r="B46" s="33"/>
      <c r="C46" s="77" t="s">
        <v>120</v>
      </c>
      <c r="D46" s="102" t="s">
        <v>26</v>
      </c>
      <c r="E46" s="102" t="s">
        <v>8</v>
      </c>
      <c r="F46" s="102" t="s">
        <v>15</v>
      </c>
      <c r="G46" s="102" t="s">
        <v>9</v>
      </c>
      <c r="H46" s="102" t="s">
        <v>138</v>
      </c>
      <c r="I46" s="102" t="s">
        <v>55</v>
      </c>
      <c r="J46" s="102" t="s">
        <v>104</v>
      </c>
      <c r="K46" s="101"/>
      <c r="L46" s="101">
        <v>0</v>
      </c>
      <c r="M46" s="101">
        <v>0</v>
      </c>
      <c r="N46" s="101">
        <v>0</v>
      </c>
      <c r="O46" s="101">
        <v>0</v>
      </c>
      <c r="P46" s="101">
        <v>0</v>
      </c>
      <c r="Q46" s="101">
        <v>0</v>
      </c>
    </row>
    <row r="47" spans="1:17" ht="70.5" customHeight="1">
      <c r="A47" s="99"/>
      <c r="B47" s="29"/>
      <c r="C47" s="25" t="s">
        <v>86</v>
      </c>
      <c r="D47" s="30" t="s">
        <v>26</v>
      </c>
      <c r="E47" s="30" t="s">
        <v>9</v>
      </c>
      <c r="F47" s="30" t="s">
        <v>38</v>
      </c>
      <c r="G47" s="30" t="s">
        <v>55</v>
      </c>
      <c r="H47" s="30" t="s">
        <v>112</v>
      </c>
      <c r="I47" s="30" t="s">
        <v>55</v>
      </c>
      <c r="J47" s="30"/>
      <c r="K47" s="107">
        <f>SUM(L47:M47)</f>
        <v>2460000</v>
      </c>
      <c r="L47" s="100">
        <f>SUM(L49+L56+L62+L53)</f>
        <v>2460000</v>
      </c>
      <c r="M47" s="100">
        <f>SUM(M48+M52+M61)</f>
        <v>0</v>
      </c>
      <c r="N47" s="100">
        <f>SUM(N49+N56+N62)</f>
        <v>2310000</v>
      </c>
      <c r="O47" s="100">
        <f>SUM(O48+O52+O61)</f>
        <v>0</v>
      </c>
      <c r="P47" s="100">
        <f>SUM(P49+P56+P62)</f>
        <v>2310000</v>
      </c>
      <c r="Q47" s="100">
        <f>SUM(Q48+Q52+Q61)</f>
        <v>0</v>
      </c>
    </row>
    <row r="48" spans="1:17" ht="33.75" customHeight="1">
      <c r="A48" s="99"/>
      <c r="B48" s="29"/>
      <c r="C48" s="22" t="s">
        <v>94</v>
      </c>
      <c r="D48" s="30" t="s">
        <v>26</v>
      </c>
      <c r="E48" s="30" t="s">
        <v>9</v>
      </c>
      <c r="F48" s="30" t="s">
        <v>15</v>
      </c>
      <c r="G48" s="30" t="s">
        <v>55</v>
      </c>
      <c r="H48" s="30" t="s">
        <v>112</v>
      </c>
      <c r="I48" s="30" t="s">
        <v>55</v>
      </c>
      <c r="J48" s="30"/>
      <c r="K48" s="108">
        <f aca="true" t="shared" si="12" ref="K48:K63">SUM(L48:M48)</f>
        <v>500000</v>
      </c>
      <c r="L48" s="100">
        <f aca="true" t="shared" si="13" ref="L48:Q48">SUM(L49)</f>
        <v>500000</v>
      </c>
      <c r="M48" s="100">
        <f t="shared" si="13"/>
        <v>0</v>
      </c>
      <c r="N48" s="100">
        <f t="shared" si="13"/>
        <v>500000</v>
      </c>
      <c r="O48" s="100">
        <f t="shared" si="13"/>
        <v>0</v>
      </c>
      <c r="P48" s="100">
        <f t="shared" si="13"/>
        <v>500000</v>
      </c>
      <c r="Q48" s="100">
        <f t="shared" si="13"/>
        <v>0</v>
      </c>
    </row>
    <row r="49" spans="1:17" ht="48.75" customHeight="1">
      <c r="A49" s="99"/>
      <c r="B49" s="33"/>
      <c r="C49" s="22" t="s">
        <v>88</v>
      </c>
      <c r="D49" s="102" t="s">
        <v>26</v>
      </c>
      <c r="E49" s="102" t="s">
        <v>9</v>
      </c>
      <c r="F49" s="102" t="s">
        <v>15</v>
      </c>
      <c r="G49" s="102" t="s">
        <v>9</v>
      </c>
      <c r="H49" s="102" t="s">
        <v>23</v>
      </c>
      <c r="I49" s="102" t="s">
        <v>55</v>
      </c>
      <c r="J49" s="102"/>
      <c r="K49" s="108">
        <f t="shared" si="12"/>
        <v>500000</v>
      </c>
      <c r="L49" s="109">
        <f aca="true" t="shared" si="14" ref="L49:Q50">SUM(L50)</f>
        <v>500000</v>
      </c>
      <c r="M49" s="109">
        <f t="shared" si="14"/>
        <v>0</v>
      </c>
      <c r="N49" s="109">
        <f t="shared" si="14"/>
        <v>500000</v>
      </c>
      <c r="O49" s="109">
        <f t="shared" si="14"/>
        <v>0</v>
      </c>
      <c r="P49" s="109">
        <f t="shared" si="14"/>
        <v>500000</v>
      </c>
      <c r="Q49" s="109">
        <f t="shared" si="14"/>
        <v>0</v>
      </c>
    </row>
    <row r="50" spans="1:17" ht="38.25" customHeight="1">
      <c r="A50" s="99"/>
      <c r="B50" s="33"/>
      <c r="C50" s="22" t="s">
        <v>119</v>
      </c>
      <c r="D50" s="102" t="s">
        <v>26</v>
      </c>
      <c r="E50" s="102" t="s">
        <v>9</v>
      </c>
      <c r="F50" s="102" t="s">
        <v>15</v>
      </c>
      <c r="G50" s="102" t="s">
        <v>9</v>
      </c>
      <c r="H50" s="102" t="s">
        <v>23</v>
      </c>
      <c r="I50" s="102" t="s">
        <v>55</v>
      </c>
      <c r="J50" s="102" t="s">
        <v>124</v>
      </c>
      <c r="K50" s="108">
        <f t="shared" si="12"/>
        <v>500000</v>
      </c>
      <c r="L50" s="109">
        <f t="shared" si="14"/>
        <v>500000</v>
      </c>
      <c r="M50" s="109">
        <f t="shared" si="14"/>
        <v>0</v>
      </c>
      <c r="N50" s="109">
        <f t="shared" si="14"/>
        <v>500000</v>
      </c>
      <c r="O50" s="109">
        <f t="shared" si="14"/>
        <v>0</v>
      </c>
      <c r="P50" s="109">
        <f t="shared" si="14"/>
        <v>500000</v>
      </c>
      <c r="Q50" s="109">
        <f t="shared" si="14"/>
        <v>0</v>
      </c>
    </row>
    <row r="51" spans="1:17" ht="30">
      <c r="A51" s="99"/>
      <c r="B51" s="29"/>
      <c r="C51" s="22" t="s">
        <v>120</v>
      </c>
      <c r="D51" s="30" t="s">
        <v>26</v>
      </c>
      <c r="E51" s="30" t="s">
        <v>9</v>
      </c>
      <c r="F51" s="30" t="s">
        <v>15</v>
      </c>
      <c r="G51" s="30" t="s">
        <v>9</v>
      </c>
      <c r="H51" s="30" t="s">
        <v>23</v>
      </c>
      <c r="I51" s="30" t="s">
        <v>55</v>
      </c>
      <c r="J51" s="30" t="s">
        <v>104</v>
      </c>
      <c r="K51" s="108">
        <f t="shared" si="12"/>
        <v>500000</v>
      </c>
      <c r="L51" s="109">
        <v>500000</v>
      </c>
      <c r="M51" s="109">
        <v>0</v>
      </c>
      <c r="N51" s="109">
        <v>500000</v>
      </c>
      <c r="O51" s="109">
        <v>0</v>
      </c>
      <c r="P51" s="109">
        <v>500000</v>
      </c>
      <c r="Q51" s="109">
        <v>0</v>
      </c>
    </row>
    <row r="52" spans="1:17" ht="47.25" customHeight="1">
      <c r="A52" s="99"/>
      <c r="B52" s="29"/>
      <c r="C52" s="22" t="s">
        <v>95</v>
      </c>
      <c r="D52" s="30" t="s">
        <v>26</v>
      </c>
      <c r="E52" s="30" t="s">
        <v>9</v>
      </c>
      <c r="F52" s="30" t="s">
        <v>17</v>
      </c>
      <c r="G52" s="30" t="s">
        <v>55</v>
      </c>
      <c r="H52" s="30" t="s">
        <v>112</v>
      </c>
      <c r="I52" s="30" t="s">
        <v>55</v>
      </c>
      <c r="J52" s="30"/>
      <c r="K52" s="108">
        <f t="shared" si="12"/>
        <v>960000</v>
      </c>
      <c r="L52" s="109">
        <f>SUM(L56+L53)</f>
        <v>960000</v>
      </c>
      <c r="M52" s="109">
        <f>SUM(M56)</f>
        <v>0</v>
      </c>
      <c r="N52" s="109">
        <f>SUM(N56)</f>
        <v>810000</v>
      </c>
      <c r="O52" s="109">
        <f>SUM(O56)</f>
        <v>0</v>
      </c>
      <c r="P52" s="109">
        <f>SUM(P56)</f>
        <v>810000</v>
      </c>
      <c r="Q52" s="109">
        <f>SUM(Q56)</f>
        <v>0</v>
      </c>
    </row>
    <row r="53" spans="1:17" ht="47.25" customHeight="1" hidden="1">
      <c r="A53" s="99"/>
      <c r="B53" s="29"/>
      <c r="C53" s="22" t="s">
        <v>87</v>
      </c>
      <c r="D53" s="102" t="s">
        <v>26</v>
      </c>
      <c r="E53" s="102" t="s">
        <v>9</v>
      </c>
      <c r="F53" s="102" t="s">
        <v>17</v>
      </c>
      <c r="G53" s="102" t="s">
        <v>8</v>
      </c>
      <c r="H53" s="102" t="s">
        <v>23</v>
      </c>
      <c r="I53" s="102" t="s">
        <v>55</v>
      </c>
      <c r="J53" s="102"/>
      <c r="K53" s="108"/>
      <c r="L53" s="109">
        <v>0</v>
      </c>
      <c r="M53" s="109">
        <v>0</v>
      </c>
      <c r="N53" s="109">
        <v>0</v>
      </c>
      <c r="O53" s="109">
        <v>0</v>
      </c>
      <c r="P53" s="109">
        <v>0</v>
      </c>
      <c r="Q53" s="109">
        <v>0</v>
      </c>
    </row>
    <row r="54" spans="1:17" ht="47.25" customHeight="1" hidden="1">
      <c r="A54" s="99"/>
      <c r="B54" s="29"/>
      <c r="C54" s="22" t="s">
        <v>119</v>
      </c>
      <c r="D54" s="102" t="s">
        <v>26</v>
      </c>
      <c r="E54" s="102" t="s">
        <v>9</v>
      </c>
      <c r="F54" s="102" t="s">
        <v>17</v>
      </c>
      <c r="G54" s="102" t="s">
        <v>8</v>
      </c>
      <c r="H54" s="102" t="s">
        <v>23</v>
      </c>
      <c r="I54" s="102" t="s">
        <v>55</v>
      </c>
      <c r="J54" s="102" t="s">
        <v>124</v>
      </c>
      <c r="K54" s="108"/>
      <c r="L54" s="109">
        <v>0</v>
      </c>
      <c r="M54" s="109">
        <v>0</v>
      </c>
      <c r="N54" s="109">
        <v>0</v>
      </c>
      <c r="O54" s="109">
        <v>0</v>
      </c>
      <c r="P54" s="109">
        <v>0</v>
      </c>
      <c r="Q54" s="109">
        <v>0</v>
      </c>
    </row>
    <row r="55" spans="1:17" ht="47.25" customHeight="1" hidden="1">
      <c r="A55" s="99"/>
      <c r="B55" s="29"/>
      <c r="C55" s="22" t="s">
        <v>120</v>
      </c>
      <c r="D55" s="27" t="s">
        <v>26</v>
      </c>
      <c r="E55" s="27" t="s">
        <v>9</v>
      </c>
      <c r="F55" s="27" t="s">
        <v>17</v>
      </c>
      <c r="G55" s="27" t="s">
        <v>8</v>
      </c>
      <c r="H55" s="27" t="s">
        <v>23</v>
      </c>
      <c r="I55" s="30" t="s">
        <v>55</v>
      </c>
      <c r="J55" s="27" t="s">
        <v>104</v>
      </c>
      <c r="K55" s="108"/>
      <c r="L55" s="109">
        <v>0</v>
      </c>
      <c r="M55" s="109">
        <v>0</v>
      </c>
      <c r="N55" s="109">
        <v>0</v>
      </c>
      <c r="O55" s="109">
        <v>0</v>
      </c>
      <c r="P55" s="109">
        <v>0</v>
      </c>
      <c r="Q55" s="109">
        <v>0</v>
      </c>
    </row>
    <row r="56" spans="1:17" ht="35.25" customHeight="1">
      <c r="A56" s="99"/>
      <c r="B56" s="33"/>
      <c r="C56" s="22" t="s">
        <v>87</v>
      </c>
      <c r="D56" s="102" t="s">
        <v>26</v>
      </c>
      <c r="E56" s="102" t="s">
        <v>9</v>
      </c>
      <c r="F56" s="102" t="s">
        <v>17</v>
      </c>
      <c r="G56" s="102" t="s">
        <v>9</v>
      </c>
      <c r="H56" s="102" t="s">
        <v>23</v>
      </c>
      <c r="I56" s="102" t="s">
        <v>55</v>
      </c>
      <c r="J56" s="102"/>
      <c r="K56" s="108">
        <f t="shared" si="12"/>
        <v>960000</v>
      </c>
      <c r="L56" s="109">
        <f aca="true" t="shared" si="15" ref="L56:Q56">SUM(L57+L59)</f>
        <v>960000</v>
      </c>
      <c r="M56" s="109">
        <f t="shared" si="15"/>
        <v>0</v>
      </c>
      <c r="N56" s="109">
        <f t="shared" si="15"/>
        <v>810000</v>
      </c>
      <c r="O56" s="109">
        <f t="shared" si="15"/>
        <v>0</v>
      </c>
      <c r="P56" s="109">
        <f t="shared" si="15"/>
        <v>810000</v>
      </c>
      <c r="Q56" s="109">
        <f t="shared" si="15"/>
        <v>0</v>
      </c>
    </row>
    <row r="57" spans="1:17" ht="36" customHeight="1">
      <c r="A57" s="99"/>
      <c r="B57" s="33"/>
      <c r="C57" s="22" t="s">
        <v>119</v>
      </c>
      <c r="D57" s="102" t="s">
        <v>26</v>
      </c>
      <c r="E57" s="102" t="s">
        <v>9</v>
      </c>
      <c r="F57" s="102" t="s">
        <v>17</v>
      </c>
      <c r="G57" s="102" t="s">
        <v>9</v>
      </c>
      <c r="H57" s="102" t="s">
        <v>23</v>
      </c>
      <c r="I57" s="102" t="s">
        <v>55</v>
      </c>
      <c r="J57" s="102" t="s">
        <v>124</v>
      </c>
      <c r="K57" s="108">
        <f t="shared" si="12"/>
        <v>950000</v>
      </c>
      <c r="L57" s="109">
        <f aca="true" t="shared" si="16" ref="L57:Q57">SUM(L58)</f>
        <v>950000</v>
      </c>
      <c r="M57" s="109">
        <f t="shared" si="16"/>
        <v>0</v>
      </c>
      <c r="N57" s="109">
        <f t="shared" si="16"/>
        <v>800000</v>
      </c>
      <c r="O57" s="109">
        <f t="shared" si="16"/>
        <v>0</v>
      </c>
      <c r="P57" s="109">
        <f t="shared" si="16"/>
        <v>800000</v>
      </c>
      <c r="Q57" s="109">
        <f t="shared" si="16"/>
        <v>0</v>
      </c>
    </row>
    <row r="58" spans="1:17" ht="30">
      <c r="A58" s="99"/>
      <c r="B58" s="105"/>
      <c r="C58" s="22" t="s">
        <v>120</v>
      </c>
      <c r="D58" s="27" t="s">
        <v>26</v>
      </c>
      <c r="E58" s="27" t="s">
        <v>9</v>
      </c>
      <c r="F58" s="27" t="s">
        <v>17</v>
      </c>
      <c r="G58" s="27" t="s">
        <v>9</v>
      </c>
      <c r="H58" s="27" t="s">
        <v>23</v>
      </c>
      <c r="I58" s="30" t="s">
        <v>55</v>
      </c>
      <c r="J58" s="27" t="s">
        <v>104</v>
      </c>
      <c r="K58" s="108">
        <f t="shared" si="12"/>
        <v>950000</v>
      </c>
      <c r="L58" s="109">
        <v>950000</v>
      </c>
      <c r="M58" s="109">
        <f>SUM(M61)</f>
        <v>0</v>
      </c>
      <c r="N58" s="109">
        <v>800000</v>
      </c>
      <c r="O58" s="109">
        <f>SUM(O61)</f>
        <v>0</v>
      </c>
      <c r="P58" s="109">
        <v>800000</v>
      </c>
      <c r="Q58" s="109">
        <f>SUM(Q61)</f>
        <v>0</v>
      </c>
    </row>
    <row r="59" spans="1:17" ht="18.75">
      <c r="A59" s="99"/>
      <c r="B59" s="105"/>
      <c r="C59" s="22" t="s">
        <v>153</v>
      </c>
      <c r="D59" s="27" t="s">
        <v>26</v>
      </c>
      <c r="E59" s="27" t="s">
        <v>9</v>
      </c>
      <c r="F59" s="27" t="s">
        <v>17</v>
      </c>
      <c r="G59" s="27" t="s">
        <v>9</v>
      </c>
      <c r="H59" s="27" t="s">
        <v>23</v>
      </c>
      <c r="I59" s="30" t="s">
        <v>55</v>
      </c>
      <c r="J59" s="27" t="s">
        <v>154</v>
      </c>
      <c r="K59" s="108"/>
      <c r="L59" s="109">
        <f aca="true" t="shared" si="17" ref="L59:Q59">SUM(L60)</f>
        <v>10000</v>
      </c>
      <c r="M59" s="109">
        <f t="shared" si="17"/>
        <v>0</v>
      </c>
      <c r="N59" s="109">
        <f t="shared" si="17"/>
        <v>10000</v>
      </c>
      <c r="O59" s="109">
        <f t="shared" si="17"/>
        <v>0</v>
      </c>
      <c r="P59" s="109">
        <f t="shared" si="17"/>
        <v>10000</v>
      </c>
      <c r="Q59" s="109">
        <f t="shared" si="17"/>
        <v>0</v>
      </c>
    </row>
    <row r="60" spans="1:17" ht="18.75">
      <c r="A60" s="99"/>
      <c r="B60" s="105"/>
      <c r="C60" s="22" t="s">
        <v>182</v>
      </c>
      <c r="D60" s="27" t="s">
        <v>26</v>
      </c>
      <c r="E60" s="27" t="s">
        <v>9</v>
      </c>
      <c r="F60" s="27" t="s">
        <v>17</v>
      </c>
      <c r="G60" s="27" t="s">
        <v>9</v>
      </c>
      <c r="H60" s="27" t="s">
        <v>23</v>
      </c>
      <c r="I60" s="30" t="s">
        <v>55</v>
      </c>
      <c r="J60" s="27" t="s">
        <v>183</v>
      </c>
      <c r="K60" s="108"/>
      <c r="L60" s="109">
        <v>10000</v>
      </c>
      <c r="M60" s="109">
        <v>0</v>
      </c>
      <c r="N60" s="109">
        <v>10000</v>
      </c>
      <c r="O60" s="109">
        <v>0</v>
      </c>
      <c r="P60" s="109">
        <v>10000</v>
      </c>
      <c r="Q60" s="109">
        <v>0</v>
      </c>
    </row>
    <row r="61" spans="1:17" s="104" customFormat="1" ht="38.25" customHeight="1">
      <c r="A61" s="103"/>
      <c r="B61" s="106"/>
      <c r="C61" s="22" t="s">
        <v>96</v>
      </c>
      <c r="D61" s="32" t="s">
        <v>26</v>
      </c>
      <c r="E61" s="32" t="s">
        <v>9</v>
      </c>
      <c r="F61" s="32" t="s">
        <v>25</v>
      </c>
      <c r="G61" s="32" t="s">
        <v>55</v>
      </c>
      <c r="H61" s="32" t="s">
        <v>112</v>
      </c>
      <c r="I61" s="102" t="s">
        <v>55</v>
      </c>
      <c r="J61" s="32"/>
      <c r="K61" s="108">
        <f t="shared" si="12"/>
        <v>1000000</v>
      </c>
      <c r="L61" s="109">
        <f aca="true" t="shared" si="18" ref="L61:Q63">SUM(L62)</f>
        <v>1000000</v>
      </c>
      <c r="M61" s="109">
        <f t="shared" si="18"/>
        <v>0</v>
      </c>
      <c r="N61" s="109">
        <f t="shared" si="18"/>
        <v>1000000</v>
      </c>
      <c r="O61" s="109">
        <f t="shared" si="18"/>
        <v>0</v>
      </c>
      <c r="P61" s="109">
        <f t="shared" si="18"/>
        <v>1000000</v>
      </c>
      <c r="Q61" s="109">
        <f t="shared" si="18"/>
        <v>0</v>
      </c>
    </row>
    <row r="62" spans="1:17" ht="35.25" customHeight="1">
      <c r="A62" s="99"/>
      <c r="B62" s="105"/>
      <c r="C62" s="22" t="s">
        <v>89</v>
      </c>
      <c r="D62" s="27" t="s">
        <v>26</v>
      </c>
      <c r="E62" s="27" t="s">
        <v>9</v>
      </c>
      <c r="F62" s="27" t="s">
        <v>25</v>
      </c>
      <c r="G62" s="27" t="s">
        <v>9</v>
      </c>
      <c r="H62" s="27" t="s">
        <v>23</v>
      </c>
      <c r="I62" s="30" t="s">
        <v>55</v>
      </c>
      <c r="J62" s="27"/>
      <c r="K62" s="108">
        <f t="shared" si="12"/>
        <v>1000000</v>
      </c>
      <c r="L62" s="109">
        <f t="shared" si="18"/>
        <v>1000000</v>
      </c>
      <c r="M62" s="109">
        <f t="shared" si="18"/>
        <v>0</v>
      </c>
      <c r="N62" s="109">
        <f t="shared" si="18"/>
        <v>1000000</v>
      </c>
      <c r="O62" s="109">
        <f t="shared" si="18"/>
        <v>0</v>
      </c>
      <c r="P62" s="109">
        <f t="shared" si="18"/>
        <v>1000000</v>
      </c>
      <c r="Q62" s="109">
        <f t="shared" si="18"/>
        <v>0</v>
      </c>
    </row>
    <row r="63" spans="1:17" ht="33" customHeight="1">
      <c r="A63" s="99"/>
      <c r="B63" s="105"/>
      <c r="C63" s="22" t="s">
        <v>119</v>
      </c>
      <c r="D63" s="27" t="s">
        <v>26</v>
      </c>
      <c r="E63" s="27" t="s">
        <v>9</v>
      </c>
      <c r="F63" s="27" t="s">
        <v>25</v>
      </c>
      <c r="G63" s="27" t="s">
        <v>9</v>
      </c>
      <c r="H63" s="27" t="s">
        <v>23</v>
      </c>
      <c r="I63" s="30" t="s">
        <v>55</v>
      </c>
      <c r="J63" s="27" t="s">
        <v>124</v>
      </c>
      <c r="K63" s="108">
        <f t="shared" si="12"/>
        <v>1000000</v>
      </c>
      <c r="L63" s="109">
        <f t="shared" si="18"/>
        <v>1000000</v>
      </c>
      <c r="M63" s="109">
        <f t="shared" si="18"/>
        <v>0</v>
      </c>
      <c r="N63" s="109">
        <f t="shared" si="18"/>
        <v>1000000</v>
      </c>
      <c r="O63" s="109">
        <f t="shared" si="18"/>
        <v>0</v>
      </c>
      <c r="P63" s="109">
        <f t="shared" si="18"/>
        <v>1000000</v>
      </c>
      <c r="Q63" s="109">
        <f t="shared" si="18"/>
        <v>0</v>
      </c>
    </row>
    <row r="64" spans="1:17" s="104" customFormat="1" ht="35.25" customHeight="1">
      <c r="A64" s="103"/>
      <c r="B64" s="106"/>
      <c r="C64" s="22" t="s">
        <v>120</v>
      </c>
      <c r="D64" s="27" t="s">
        <v>26</v>
      </c>
      <c r="E64" s="27" t="s">
        <v>9</v>
      </c>
      <c r="F64" s="27" t="s">
        <v>25</v>
      </c>
      <c r="G64" s="27" t="s">
        <v>9</v>
      </c>
      <c r="H64" s="27" t="s">
        <v>23</v>
      </c>
      <c r="I64" s="30" t="s">
        <v>55</v>
      </c>
      <c r="J64" s="27" t="s">
        <v>104</v>
      </c>
      <c r="K64" s="108">
        <f>SUM(L64:M64)</f>
        <v>1000000</v>
      </c>
      <c r="L64" s="107">
        <v>1000000</v>
      </c>
      <c r="M64" s="101">
        <v>0</v>
      </c>
      <c r="N64" s="107">
        <v>1000000</v>
      </c>
      <c r="O64" s="101">
        <v>0</v>
      </c>
      <c r="P64" s="107">
        <v>1000000</v>
      </c>
      <c r="Q64" s="101">
        <v>0</v>
      </c>
    </row>
    <row r="65" spans="1:17" ht="66" customHeight="1">
      <c r="A65" s="99"/>
      <c r="B65" s="105"/>
      <c r="C65" s="25" t="s">
        <v>78</v>
      </c>
      <c r="D65" s="27" t="s">
        <v>26</v>
      </c>
      <c r="E65" s="27" t="s">
        <v>10</v>
      </c>
      <c r="F65" s="27" t="s">
        <v>38</v>
      </c>
      <c r="G65" s="27" t="s">
        <v>55</v>
      </c>
      <c r="H65" s="27" t="s">
        <v>112</v>
      </c>
      <c r="I65" s="30" t="s">
        <v>55</v>
      </c>
      <c r="J65" s="27"/>
      <c r="K65" s="110">
        <f>SUM(L65:M65)</f>
        <v>3120000</v>
      </c>
      <c r="L65" s="109">
        <f aca="true" t="shared" si="19" ref="L65:Q65">SUM(L73)</f>
        <v>3120000</v>
      </c>
      <c r="M65" s="109">
        <f t="shared" si="19"/>
        <v>0</v>
      </c>
      <c r="N65" s="109">
        <f t="shared" si="19"/>
        <v>3120000</v>
      </c>
      <c r="O65" s="109">
        <f t="shared" si="19"/>
        <v>0</v>
      </c>
      <c r="P65" s="109">
        <f t="shared" si="19"/>
        <v>3120000</v>
      </c>
      <c r="Q65" s="109">
        <f t="shared" si="19"/>
        <v>0</v>
      </c>
    </row>
    <row r="66" spans="1:17" ht="56.25" customHeight="1" hidden="1">
      <c r="A66" s="99"/>
      <c r="B66" s="105"/>
      <c r="C66" s="22" t="s">
        <v>97</v>
      </c>
      <c r="D66" s="27"/>
      <c r="E66" s="27"/>
      <c r="F66" s="27"/>
      <c r="G66" s="27"/>
      <c r="H66" s="27"/>
      <c r="I66" s="30"/>
      <c r="J66" s="27"/>
      <c r="K66" s="110">
        <f aca="true" t="shared" si="20" ref="K66:K85">SUM(L66:M66)</f>
        <v>0</v>
      </c>
      <c r="L66" s="109"/>
      <c r="M66" s="100"/>
      <c r="N66" s="109"/>
      <c r="O66" s="100"/>
      <c r="P66" s="109"/>
      <c r="Q66" s="100"/>
    </row>
    <row r="67" spans="1:17" ht="30" hidden="1">
      <c r="A67" s="99"/>
      <c r="B67" s="29"/>
      <c r="C67" s="22" t="s">
        <v>79</v>
      </c>
      <c r="D67" s="30" t="s">
        <v>62</v>
      </c>
      <c r="E67" s="30" t="s">
        <v>8</v>
      </c>
      <c r="F67" s="30" t="s">
        <v>15</v>
      </c>
      <c r="G67" s="30" t="s">
        <v>9</v>
      </c>
      <c r="H67" s="30" t="s">
        <v>133</v>
      </c>
      <c r="I67" s="30" t="s">
        <v>55</v>
      </c>
      <c r="J67" s="30"/>
      <c r="K67" s="110">
        <f t="shared" si="20"/>
        <v>0</v>
      </c>
      <c r="L67" s="100"/>
      <c r="M67" s="100"/>
      <c r="N67" s="100"/>
      <c r="O67" s="100"/>
      <c r="P67" s="100"/>
      <c r="Q67" s="100"/>
    </row>
    <row r="68" spans="1:17" ht="45" hidden="1">
      <c r="A68" s="99"/>
      <c r="B68" s="29"/>
      <c r="C68" s="22" t="s">
        <v>80</v>
      </c>
      <c r="D68" s="30" t="s">
        <v>62</v>
      </c>
      <c r="E68" s="30" t="s">
        <v>8</v>
      </c>
      <c r="F68" s="30" t="s">
        <v>15</v>
      </c>
      <c r="G68" s="30" t="s">
        <v>9</v>
      </c>
      <c r="H68" s="30" t="s">
        <v>133</v>
      </c>
      <c r="I68" s="30" t="s">
        <v>55</v>
      </c>
      <c r="J68" s="30" t="s">
        <v>147</v>
      </c>
      <c r="K68" s="110">
        <f t="shared" si="20"/>
        <v>0</v>
      </c>
      <c r="L68" s="100"/>
      <c r="M68" s="100"/>
      <c r="N68" s="100"/>
      <c r="O68" s="100"/>
      <c r="P68" s="100"/>
      <c r="Q68" s="100"/>
    </row>
    <row r="69" spans="1:17" ht="37.5" hidden="1">
      <c r="A69" s="99"/>
      <c r="B69" s="33"/>
      <c r="C69" s="22" t="s">
        <v>81</v>
      </c>
      <c r="D69" s="102" t="s">
        <v>62</v>
      </c>
      <c r="E69" s="102" t="s">
        <v>8</v>
      </c>
      <c r="F69" s="102" t="s">
        <v>15</v>
      </c>
      <c r="G69" s="102" t="s">
        <v>9</v>
      </c>
      <c r="H69" s="102" t="s">
        <v>133</v>
      </c>
      <c r="I69" s="102" t="s">
        <v>55</v>
      </c>
      <c r="J69" s="102" t="s">
        <v>60</v>
      </c>
      <c r="K69" s="110">
        <f t="shared" si="20"/>
        <v>0</v>
      </c>
      <c r="L69" s="101"/>
      <c r="M69" s="101"/>
      <c r="N69" s="101"/>
      <c r="O69" s="101"/>
      <c r="P69" s="101"/>
      <c r="Q69" s="101"/>
    </row>
    <row r="70" spans="1:17" ht="45" hidden="1">
      <c r="A70" s="99"/>
      <c r="B70" s="29"/>
      <c r="C70" s="22" t="s">
        <v>80</v>
      </c>
      <c r="D70" s="30" t="s">
        <v>62</v>
      </c>
      <c r="E70" s="30" t="s">
        <v>8</v>
      </c>
      <c r="F70" s="30" t="s">
        <v>15</v>
      </c>
      <c r="G70" s="30" t="s">
        <v>9</v>
      </c>
      <c r="H70" s="30" t="s">
        <v>148</v>
      </c>
      <c r="I70" s="30" t="s">
        <v>55</v>
      </c>
      <c r="J70" s="30"/>
      <c r="K70" s="110">
        <f t="shared" si="20"/>
        <v>0</v>
      </c>
      <c r="L70" s="100"/>
      <c r="M70" s="100"/>
      <c r="N70" s="100"/>
      <c r="O70" s="100"/>
      <c r="P70" s="100"/>
      <c r="Q70" s="100"/>
    </row>
    <row r="71" spans="1:17" ht="45" hidden="1">
      <c r="A71" s="99"/>
      <c r="B71" s="29"/>
      <c r="C71" s="22" t="s">
        <v>82</v>
      </c>
      <c r="D71" s="30" t="s">
        <v>62</v>
      </c>
      <c r="E71" s="30" t="s">
        <v>8</v>
      </c>
      <c r="F71" s="30" t="s">
        <v>15</v>
      </c>
      <c r="G71" s="30" t="s">
        <v>9</v>
      </c>
      <c r="H71" s="30" t="s">
        <v>148</v>
      </c>
      <c r="I71" s="30" t="s">
        <v>55</v>
      </c>
      <c r="J71" s="30" t="s">
        <v>124</v>
      </c>
      <c r="K71" s="110">
        <f t="shared" si="20"/>
        <v>0</v>
      </c>
      <c r="L71" s="100"/>
      <c r="M71" s="100"/>
      <c r="N71" s="100"/>
      <c r="O71" s="100"/>
      <c r="P71" s="100"/>
      <c r="Q71" s="100"/>
    </row>
    <row r="72" spans="1:17" ht="58.5" customHeight="1" hidden="1">
      <c r="A72" s="99"/>
      <c r="B72" s="33"/>
      <c r="C72" s="22" t="s">
        <v>84</v>
      </c>
      <c r="D72" s="102" t="s">
        <v>62</v>
      </c>
      <c r="E72" s="102" t="s">
        <v>8</v>
      </c>
      <c r="F72" s="102" t="s">
        <v>15</v>
      </c>
      <c r="G72" s="102" t="s">
        <v>9</v>
      </c>
      <c r="H72" s="102" t="s">
        <v>148</v>
      </c>
      <c r="I72" s="102" t="s">
        <v>55</v>
      </c>
      <c r="J72" s="102" t="s">
        <v>104</v>
      </c>
      <c r="K72" s="110">
        <f t="shared" si="20"/>
        <v>0</v>
      </c>
      <c r="L72" s="101"/>
      <c r="M72" s="101"/>
      <c r="N72" s="101"/>
      <c r="O72" s="101"/>
      <c r="P72" s="101"/>
      <c r="Q72" s="101"/>
    </row>
    <row r="73" spans="1:17" ht="18.75">
      <c r="A73" s="99"/>
      <c r="B73" s="29"/>
      <c r="C73" s="22" t="s">
        <v>98</v>
      </c>
      <c r="D73" s="30" t="s">
        <v>26</v>
      </c>
      <c r="E73" s="30" t="s">
        <v>10</v>
      </c>
      <c r="F73" s="30" t="s">
        <v>17</v>
      </c>
      <c r="G73" s="30" t="s">
        <v>55</v>
      </c>
      <c r="H73" s="30" t="s">
        <v>112</v>
      </c>
      <c r="I73" s="30" t="s">
        <v>55</v>
      </c>
      <c r="J73" s="30"/>
      <c r="K73" s="110">
        <f t="shared" si="20"/>
        <v>3120000</v>
      </c>
      <c r="L73" s="100">
        <f aca="true" t="shared" si="21" ref="L73:Q73">SUM(L74+L77+L80+L83)</f>
        <v>3120000</v>
      </c>
      <c r="M73" s="100">
        <f t="shared" si="21"/>
        <v>0</v>
      </c>
      <c r="N73" s="100">
        <f t="shared" si="21"/>
        <v>3120000</v>
      </c>
      <c r="O73" s="100">
        <f t="shared" si="21"/>
        <v>0</v>
      </c>
      <c r="P73" s="100">
        <f t="shared" si="21"/>
        <v>3120000</v>
      </c>
      <c r="Q73" s="100">
        <f t="shared" si="21"/>
        <v>0</v>
      </c>
    </row>
    <row r="74" spans="1:17" ht="18.75">
      <c r="A74" s="99"/>
      <c r="B74" s="29"/>
      <c r="C74" s="22" t="s">
        <v>83</v>
      </c>
      <c r="D74" s="30" t="s">
        <v>26</v>
      </c>
      <c r="E74" s="30" t="s">
        <v>10</v>
      </c>
      <c r="F74" s="30" t="s">
        <v>17</v>
      </c>
      <c r="G74" s="30" t="s">
        <v>9</v>
      </c>
      <c r="H74" s="30" t="s">
        <v>23</v>
      </c>
      <c r="I74" s="30" t="s">
        <v>55</v>
      </c>
      <c r="J74" s="30"/>
      <c r="K74" s="110">
        <f t="shared" si="20"/>
        <v>1000000</v>
      </c>
      <c r="L74" s="100">
        <f>SUM(L75)</f>
        <v>1000000</v>
      </c>
      <c r="M74" s="100">
        <f>SUM(M75)</f>
        <v>0</v>
      </c>
      <c r="N74" s="100">
        <f aca="true" t="shared" si="22" ref="N74:Q75">SUM(N75)</f>
        <v>1000000</v>
      </c>
      <c r="O74" s="100">
        <f t="shared" si="22"/>
        <v>0</v>
      </c>
      <c r="P74" s="100">
        <f t="shared" si="22"/>
        <v>1000000</v>
      </c>
      <c r="Q74" s="100">
        <f t="shared" si="22"/>
        <v>0</v>
      </c>
    </row>
    <row r="75" spans="1:17" ht="30">
      <c r="A75" s="99"/>
      <c r="B75" s="29"/>
      <c r="C75" s="22" t="s">
        <v>119</v>
      </c>
      <c r="D75" s="30" t="s">
        <v>26</v>
      </c>
      <c r="E75" s="30" t="s">
        <v>10</v>
      </c>
      <c r="F75" s="30" t="s">
        <v>17</v>
      </c>
      <c r="G75" s="30" t="s">
        <v>9</v>
      </c>
      <c r="H75" s="30" t="s">
        <v>23</v>
      </c>
      <c r="I75" s="30" t="s">
        <v>55</v>
      </c>
      <c r="J75" s="30" t="s">
        <v>124</v>
      </c>
      <c r="K75" s="110">
        <f t="shared" si="20"/>
        <v>1000000</v>
      </c>
      <c r="L75" s="100">
        <f>SUM(L76)</f>
        <v>1000000</v>
      </c>
      <c r="M75" s="100">
        <f>SUM(M76)</f>
        <v>0</v>
      </c>
      <c r="N75" s="100">
        <f t="shared" si="22"/>
        <v>1000000</v>
      </c>
      <c r="O75" s="100">
        <f t="shared" si="22"/>
        <v>0</v>
      </c>
      <c r="P75" s="100">
        <f t="shared" si="22"/>
        <v>1000000</v>
      </c>
      <c r="Q75" s="100">
        <f t="shared" si="22"/>
        <v>0</v>
      </c>
    </row>
    <row r="76" spans="1:17" s="104" customFormat="1" ht="30">
      <c r="A76" s="103"/>
      <c r="B76" s="106"/>
      <c r="C76" s="22" t="s">
        <v>120</v>
      </c>
      <c r="D76" s="32" t="s">
        <v>26</v>
      </c>
      <c r="E76" s="32" t="s">
        <v>10</v>
      </c>
      <c r="F76" s="32" t="s">
        <v>17</v>
      </c>
      <c r="G76" s="32" t="s">
        <v>9</v>
      </c>
      <c r="H76" s="32" t="s">
        <v>23</v>
      </c>
      <c r="I76" s="102" t="s">
        <v>55</v>
      </c>
      <c r="J76" s="32" t="s">
        <v>104</v>
      </c>
      <c r="K76" s="110">
        <f t="shared" si="20"/>
        <v>1000000</v>
      </c>
      <c r="L76" s="107">
        <v>1000000</v>
      </c>
      <c r="M76" s="107">
        <v>0</v>
      </c>
      <c r="N76" s="107">
        <v>1000000</v>
      </c>
      <c r="O76" s="107">
        <v>0</v>
      </c>
      <c r="P76" s="107">
        <v>1000000</v>
      </c>
      <c r="Q76" s="107">
        <v>0</v>
      </c>
    </row>
    <row r="77" spans="1:17" ht="18.75">
      <c r="A77" s="99"/>
      <c r="B77" s="29"/>
      <c r="C77" s="22" t="s">
        <v>85</v>
      </c>
      <c r="D77" s="30" t="s">
        <v>26</v>
      </c>
      <c r="E77" s="30" t="s">
        <v>10</v>
      </c>
      <c r="F77" s="30" t="s">
        <v>17</v>
      </c>
      <c r="G77" s="30" t="s">
        <v>9</v>
      </c>
      <c r="H77" s="30" t="s">
        <v>123</v>
      </c>
      <c r="I77" s="30" t="s">
        <v>55</v>
      </c>
      <c r="J77" s="30"/>
      <c r="K77" s="110">
        <f t="shared" si="20"/>
        <v>2000000</v>
      </c>
      <c r="L77" s="100">
        <f>SUM(L78)</f>
        <v>2000000</v>
      </c>
      <c r="M77" s="100">
        <f>SUM(M78)</f>
        <v>0</v>
      </c>
      <c r="N77" s="100">
        <f aca="true" t="shared" si="23" ref="N77:Q78">SUM(N78)</f>
        <v>2000000</v>
      </c>
      <c r="O77" s="100">
        <f t="shared" si="23"/>
        <v>0</v>
      </c>
      <c r="P77" s="100">
        <f t="shared" si="23"/>
        <v>2000000</v>
      </c>
      <c r="Q77" s="100">
        <f t="shared" si="23"/>
        <v>0</v>
      </c>
    </row>
    <row r="78" spans="1:17" ht="30">
      <c r="A78" s="99"/>
      <c r="B78" s="29"/>
      <c r="C78" s="22" t="s">
        <v>119</v>
      </c>
      <c r="D78" s="30" t="s">
        <v>26</v>
      </c>
      <c r="E78" s="30" t="s">
        <v>10</v>
      </c>
      <c r="F78" s="30" t="s">
        <v>17</v>
      </c>
      <c r="G78" s="30" t="s">
        <v>9</v>
      </c>
      <c r="H78" s="30" t="s">
        <v>123</v>
      </c>
      <c r="I78" s="30" t="s">
        <v>55</v>
      </c>
      <c r="J78" s="30" t="s">
        <v>124</v>
      </c>
      <c r="K78" s="110">
        <f t="shared" si="20"/>
        <v>2000000</v>
      </c>
      <c r="L78" s="100">
        <f>SUM(L79)</f>
        <v>2000000</v>
      </c>
      <c r="M78" s="100">
        <f>SUM(M79)</f>
        <v>0</v>
      </c>
      <c r="N78" s="100">
        <f t="shared" si="23"/>
        <v>2000000</v>
      </c>
      <c r="O78" s="100">
        <f t="shared" si="23"/>
        <v>0</v>
      </c>
      <c r="P78" s="100">
        <f t="shared" si="23"/>
        <v>2000000</v>
      </c>
      <c r="Q78" s="100">
        <f t="shared" si="23"/>
        <v>0</v>
      </c>
    </row>
    <row r="79" spans="1:17" ht="30">
      <c r="A79" s="99"/>
      <c r="B79" s="29"/>
      <c r="C79" s="22" t="s">
        <v>120</v>
      </c>
      <c r="D79" s="30" t="s">
        <v>26</v>
      </c>
      <c r="E79" s="30" t="s">
        <v>10</v>
      </c>
      <c r="F79" s="30" t="s">
        <v>17</v>
      </c>
      <c r="G79" s="30" t="s">
        <v>9</v>
      </c>
      <c r="H79" s="30" t="s">
        <v>123</v>
      </c>
      <c r="I79" s="30" t="s">
        <v>55</v>
      </c>
      <c r="J79" s="30" t="s">
        <v>104</v>
      </c>
      <c r="K79" s="110">
        <f t="shared" si="20"/>
        <v>2000000</v>
      </c>
      <c r="L79" s="100">
        <v>2000000</v>
      </c>
      <c r="M79" s="100">
        <v>0</v>
      </c>
      <c r="N79" s="100">
        <v>2000000</v>
      </c>
      <c r="O79" s="100">
        <v>0</v>
      </c>
      <c r="P79" s="100">
        <v>2000000</v>
      </c>
      <c r="Q79" s="100">
        <v>0</v>
      </c>
    </row>
    <row r="80" spans="1:17" ht="18.75">
      <c r="A80" s="99"/>
      <c r="B80" s="106"/>
      <c r="C80" s="22" t="s">
        <v>100</v>
      </c>
      <c r="D80" s="32" t="s">
        <v>26</v>
      </c>
      <c r="E80" s="32" t="s">
        <v>10</v>
      </c>
      <c r="F80" s="32" t="s">
        <v>17</v>
      </c>
      <c r="G80" s="32" t="s">
        <v>9</v>
      </c>
      <c r="H80" s="32" t="s">
        <v>127</v>
      </c>
      <c r="I80" s="102" t="s">
        <v>55</v>
      </c>
      <c r="J80" s="32"/>
      <c r="K80" s="110">
        <f t="shared" si="20"/>
        <v>100000</v>
      </c>
      <c r="L80" s="107">
        <f aca="true" t="shared" si="24" ref="L80:Q80">SUM(L82)</f>
        <v>100000</v>
      </c>
      <c r="M80" s="107">
        <f t="shared" si="24"/>
        <v>0</v>
      </c>
      <c r="N80" s="107">
        <f t="shared" si="24"/>
        <v>100000</v>
      </c>
      <c r="O80" s="107">
        <f t="shared" si="24"/>
        <v>0</v>
      </c>
      <c r="P80" s="107">
        <f t="shared" si="24"/>
        <v>100000</v>
      </c>
      <c r="Q80" s="107">
        <f t="shared" si="24"/>
        <v>0</v>
      </c>
    </row>
    <row r="81" spans="1:17" ht="30">
      <c r="A81" s="99"/>
      <c r="B81" s="106"/>
      <c r="C81" s="22" t="s">
        <v>119</v>
      </c>
      <c r="D81" s="32" t="s">
        <v>26</v>
      </c>
      <c r="E81" s="32" t="s">
        <v>10</v>
      </c>
      <c r="F81" s="32" t="s">
        <v>17</v>
      </c>
      <c r="G81" s="32" t="s">
        <v>9</v>
      </c>
      <c r="H81" s="32" t="s">
        <v>127</v>
      </c>
      <c r="I81" s="102" t="s">
        <v>55</v>
      </c>
      <c r="J81" s="32" t="s">
        <v>124</v>
      </c>
      <c r="K81" s="110">
        <f t="shared" si="20"/>
        <v>100000</v>
      </c>
      <c r="L81" s="107">
        <f aca="true" t="shared" si="25" ref="L81:Q81">SUM(L82)</f>
        <v>100000</v>
      </c>
      <c r="M81" s="107">
        <f t="shared" si="25"/>
        <v>0</v>
      </c>
      <c r="N81" s="107">
        <f t="shared" si="25"/>
        <v>100000</v>
      </c>
      <c r="O81" s="107">
        <f t="shared" si="25"/>
        <v>0</v>
      </c>
      <c r="P81" s="107">
        <f t="shared" si="25"/>
        <v>100000</v>
      </c>
      <c r="Q81" s="107">
        <f t="shared" si="25"/>
        <v>0</v>
      </c>
    </row>
    <row r="82" spans="1:17" ht="30">
      <c r="A82" s="99"/>
      <c r="B82" s="106"/>
      <c r="C82" s="22" t="s">
        <v>120</v>
      </c>
      <c r="D82" s="27" t="s">
        <v>26</v>
      </c>
      <c r="E82" s="27" t="s">
        <v>10</v>
      </c>
      <c r="F82" s="27" t="s">
        <v>17</v>
      </c>
      <c r="G82" s="27" t="s">
        <v>9</v>
      </c>
      <c r="H82" s="27" t="s">
        <v>127</v>
      </c>
      <c r="I82" s="30" t="s">
        <v>55</v>
      </c>
      <c r="J82" s="27" t="s">
        <v>104</v>
      </c>
      <c r="K82" s="110">
        <f>SUM(L82:M82)</f>
        <v>100000</v>
      </c>
      <c r="L82" s="202">
        <v>100000</v>
      </c>
      <c r="M82" s="202">
        <v>0</v>
      </c>
      <c r="N82" s="202">
        <v>100000</v>
      </c>
      <c r="O82" s="202">
        <v>0</v>
      </c>
      <c r="P82" s="202">
        <v>100000</v>
      </c>
      <c r="Q82" s="202">
        <v>0</v>
      </c>
    </row>
    <row r="83" spans="1:17" ht="30">
      <c r="A83" s="99"/>
      <c r="B83" s="106"/>
      <c r="C83" s="22" t="s">
        <v>189</v>
      </c>
      <c r="D83" s="27" t="s">
        <v>26</v>
      </c>
      <c r="E83" s="27" t="s">
        <v>10</v>
      </c>
      <c r="F83" s="27" t="s">
        <v>17</v>
      </c>
      <c r="G83" s="27" t="s">
        <v>9</v>
      </c>
      <c r="H83" s="27" t="s">
        <v>133</v>
      </c>
      <c r="I83" s="30" t="s">
        <v>55</v>
      </c>
      <c r="J83" s="27"/>
      <c r="K83" s="110"/>
      <c r="L83" s="107">
        <f>SUM(L84)</f>
        <v>20000</v>
      </c>
      <c r="M83" s="107">
        <f aca="true" t="shared" si="26" ref="M83:Q84">SUM(M84)</f>
        <v>0</v>
      </c>
      <c r="N83" s="107">
        <f t="shared" si="26"/>
        <v>20000</v>
      </c>
      <c r="O83" s="107">
        <f t="shared" si="26"/>
        <v>0</v>
      </c>
      <c r="P83" s="107">
        <f t="shared" si="26"/>
        <v>20000</v>
      </c>
      <c r="Q83" s="107">
        <f t="shared" si="26"/>
        <v>0</v>
      </c>
    </row>
    <row r="84" spans="1:17" ht="30">
      <c r="A84" s="99"/>
      <c r="B84" s="106"/>
      <c r="C84" s="22" t="s">
        <v>119</v>
      </c>
      <c r="D84" s="27" t="s">
        <v>26</v>
      </c>
      <c r="E84" s="27" t="s">
        <v>10</v>
      </c>
      <c r="F84" s="27" t="s">
        <v>17</v>
      </c>
      <c r="G84" s="27" t="s">
        <v>9</v>
      </c>
      <c r="H84" s="27" t="s">
        <v>133</v>
      </c>
      <c r="I84" s="30" t="s">
        <v>55</v>
      </c>
      <c r="J84" s="27" t="s">
        <v>124</v>
      </c>
      <c r="K84" s="110"/>
      <c r="L84" s="107">
        <f>SUM(L85)</f>
        <v>20000</v>
      </c>
      <c r="M84" s="107">
        <f t="shared" si="26"/>
        <v>0</v>
      </c>
      <c r="N84" s="107">
        <f t="shared" si="26"/>
        <v>20000</v>
      </c>
      <c r="O84" s="107">
        <f t="shared" si="26"/>
        <v>0</v>
      </c>
      <c r="P84" s="107">
        <f t="shared" si="26"/>
        <v>20000</v>
      </c>
      <c r="Q84" s="107">
        <f t="shared" si="26"/>
        <v>0</v>
      </c>
    </row>
    <row r="85" spans="1:17" ht="37.5" customHeight="1">
      <c r="A85" s="99"/>
      <c r="B85" s="105"/>
      <c r="C85" s="22" t="s">
        <v>120</v>
      </c>
      <c r="D85" s="27" t="s">
        <v>26</v>
      </c>
      <c r="E85" s="27" t="s">
        <v>10</v>
      </c>
      <c r="F85" s="27" t="s">
        <v>17</v>
      </c>
      <c r="G85" s="27" t="s">
        <v>9</v>
      </c>
      <c r="H85" s="27" t="s">
        <v>133</v>
      </c>
      <c r="I85" s="30" t="s">
        <v>55</v>
      </c>
      <c r="J85" s="27" t="s">
        <v>104</v>
      </c>
      <c r="K85" s="110">
        <f t="shared" si="20"/>
        <v>20000</v>
      </c>
      <c r="L85" s="202">
        <v>20000</v>
      </c>
      <c r="M85" s="202">
        <v>0</v>
      </c>
      <c r="N85" s="202">
        <v>20000</v>
      </c>
      <c r="O85" s="202">
        <v>0</v>
      </c>
      <c r="P85" s="202">
        <v>20000</v>
      </c>
      <c r="Q85" s="202">
        <v>0</v>
      </c>
    </row>
    <row r="86" spans="1:17" s="104" customFormat="1" ht="72" customHeight="1" hidden="1">
      <c r="A86" s="103"/>
      <c r="B86" s="106"/>
      <c r="C86" s="25" t="s">
        <v>71</v>
      </c>
      <c r="D86" s="32" t="s">
        <v>62</v>
      </c>
      <c r="E86" s="32" t="s">
        <v>8</v>
      </c>
      <c r="F86" s="32" t="s">
        <v>15</v>
      </c>
      <c r="G86" s="32" t="s">
        <v>9</v>
      </c>
      <c r="H86" s="32" t="s">
        <v>114</v>
      </c>
      <c r="I86" s="102" t="s">
        <v>55</v>
      </c>
      <c r="J86" s="32" t="s">
        <v>104</v>
      </c>
      <c r="K86" s="108"/>
      <c r="L86" s="107"/>
      <c r="M86" s="107"/>
      <c r="N86" s="107"/>
      <c r="O86" s="107"/>
      <c r="P86" s="107"/>
      <c r="Q86" s="107"/>
    </row>
    <row r="87" spans="1:17" ht="30" customHeight="1" hidden="1">
      <c r="A87" s="99"/>
      <c r="B87" s="29"/>
      <c r="C87" s="22" t="s">
        <v>99</v>
      </c>
      <c r="D87" s="30" t="s">
        <v>62</v>
      </c>
      <c r="E87" s="30" t="s">
        <v>8</v>
      </c>
      <c r="F87" s="30" t="s">
        <v>15</v>
      </c>
      <c r="G87" s="30" t="s">
        <v>12</v>
      </c>
      <c r="H87" s="30" t="s">
        <v>132</v>
      </c>
      <c r="I87" s="30" t="s">
        <v>8</v>
      </c>
      <c r="J87" s="30"/>
      <c r="K87" s="100"/>
      <c r="L87" s="100"/>
      <c r="M87" s="100"/>
      <c r="N87" s="100"/>
      <c r="O87" s="100"/>
      <c r="P87" s="100"/>
      <c r="Q87" s="100"/>
    </row>
    <row r="88" spans="1:17" ht="18.75" hidden="1">
      <c r="A88" s="99"/>
      <c r="B88" s="29"/>
      <c r="C88" s="22" t="s">
        <v>72</v>
      </c>
      <c r="D88" s="30" t="s">
        <v>62</v>
      </c>
      <c r="E88" s="30" t="s">
        <v>8</v>
      </c>
      <c r="F88" s="30" t="s">
        <v>15</v>
      </c>
      <c r="G88" s="30" t="s">
        <v>12</v>
      </c>
      <c r="H88" s="30" t="s">
        <v>132</v>
      </c>
      <c r="I88" s="30" t="s">
        <v>8</v>
      </c>
      <c r="J88" s="30" t="s">
        <v>116</v>
      </c>
      <c r="K88" s="100"/>
      <c r="L88" s="100"/>
      <c r="M88" s="100"/>
      <c r="N88" s="100"/>
      <c r="O88" s="100"/>
      <c r="P88" s="100"/>
      <c r="Q88" s="100"/>
    </row>
    <row r="89" spans="1:17" ht="30" hidden="1">
      <c r="A89" s="99"/>
      <c r="B89" s="106"/>
      <c r="C89" s="22" t="s">
        <v>66</v>
      </c>
      <c r="D89" s="32" t="s">
        <v>62</v>
      </c>
      <c r="E89" s="32" t="s">
        <v>8</v>
      </c>
      <c r="F89" s="32" t="s">
        <v>15</v>
      </c>
      <c r="G89" s="32" t="s">
        <v>12</v>
      </c>
      <c r="H89" s="32" t="s">
        <v>132</v>
      </c>
      <c r="I89" s="102" t="s">
        <v>8</v>
      </c>
      <c r="J89" s="32" t="s">
        <v>102</v>
      </c>
      <c r="K89" s="108"/>
      <c r="L89" s="101"/>
      <c r="M89" s="101"/>
      <c r="N89" s="101"/>
      <c r="O89" s="101"/>
      <c r="P89" s="101"/>
      <c r="Q89" s="101"/>
    </row>
    <row r="90" spans="1:17" ht="72" customHeight="1">
      <c r="A90" s="99"/>
      <c r="B90" s="105"/>
      <c r="C90" s="25" t="s">
        <v>67</v>
      </c>
      <c r="D90" s="27" t="s">
        <v>26</v>
      </c>
      <c r="E90" s="27" t="s">
        <v>12</v>
      </c>
      <c r="F90" s="27" t="s">
        <v>38</v>
      </c>
      <c r="G90" s="27" t="s">
        <v>55</v>
      </c>
      <c r="H90" s="27" t="s">
        <v>112</v>
      </c>
      <c r="I90" s="30" t="s">
        <v>55</v>
      </c>
      <c r="J90" s="27"/>
      <c r="K90" s="110">
        <f>SUM(L90:M90)</f>
        <v>19856792.28</v>
      </c>
      <c r="L90" s="100">
        <f aca="true" t="shared" si="27" ref="L90:Q90">SUM(L91)</f>
        <v>19450395.28</v>
      </c>
      <c r="M90" s="100">
        <f t="shared" si="27"/>
        <v>406397</v>
      </c>
      <c r="N90" s="100">
        <f t="shared" si="27"/>
        <v>19469253.28</v>
      </c>
      <c r="O90" s="100">
        <f t="shared" si="27"/>
        <v>425255</v>
      </c>
      <c r="P90" s="100">
        <f t="shared" si="27"/>
        <v>19484740.28</v>
      </c>
      <c r="Q90" s="100">
        <f t="shared" si="27"/>
        <v>440742</v>
      </c>
    </row>
    <row r="91" spans="1:17" ht="47.25" customHeight="1">
      <c r="A91" s="99"/>
      <c r="B91" s="106"/>
      <c r="C91" s="22" t="s">
        <v>149</v>
      </c>
      <c r="D91" s="32" t="s">
        <v>26</v>
      </c>
      <c r="E91" s="32" t="s">
        <v>12</v>
      </c>
      <c r="F91" s="32" t="s">
        <v>15</v>
      </c>
      <c r="G91" s="32" t="s">
        <v>55</v>
      </c>
      <c r="H91" s="32" t="s">
        <v>112</v>
      </c>
      <c r="I91" s="102" t="s">
        <v>55</v>
      </c>
      <c r="J91" s="32"/>
      <c r="K91" s="110">
        <f aca="true" t="shared" si="28" ref="K91:K134">SUM(L91:M91)</f>
        <v>19856792.28</v>
      </c>
      <c r="L91" s="101">
        <f aca="true" t="shared" si="29" ref="L91:Q91">SUM(L92+L95+L100+L106+L109+L116+L121+L124+L127+L133+L136+L130+L139)</f>
        <v>19450395.28</v>
      </c>
      <c r="M91" s="101">
        <f t="shared" si="29"/>
        <v>406397</v>
      </c>
      <c r="N91" s="101">
        <f t="shared" si="29"/>
        <v>19469253.28</v>
      </c>
      <c r="O91" s="101">
        <f t="shared" si="29"/>
        <v>425255</v>
      </c>
      <c r="P91" s="101">
        <f t="shared" si="29"/>
        <v>19484740.28</v>
      </c>
      <c r="Q91" s="101">
        <f t="shared" si="29"/>
        <v>440742</v>
      </c>
    </row>
    <row r="92" spans="1:17" ht="35.25" customHeight="1" hidden="1">
      <c r="A92" s="99"/>
      <c r="B92" s="29"/>
      <c r="C92" s="22" t="s">
        <v>18</v>
      </c>
      <c r="D92" s="30" t="s">
        <v>26</v>
      </c>
      <c r="E92" s="30" t="s">
        <v>12</v>
      </c>
      <c r="F92" s="30" t="s">
        <v>15</v>
      </c>
      <c r="G92" s="30" t="s">
        <v>8</v>
      </c>
      <c r="H92" s="30" t="s">
        <v>114</v>
      </c>
      <c r="I92" s="30" t="s">
        <v>55</v>
      </c>
      <c r="J92" s="30"/>
      <c r="K92" s="110">
        <f>SUM(L92:M92)</f>
        <v>0</v>
      </c>
      <c r="L92" s="100">
        <f>SUM(L93)</f>
        <v>0</v>
      </c>
      <c r="M92" s="100">
        <f>SUM(M93)</f>
        <v>0</v>
      </c>
      <c r="N92" s="100">
        <f aca="true" t="shared" si="30" ref="N92:Q93">SUM(N93)</f>
        <v>0</v>
      </c>
      <c r="O92" s="100">
        <f t="shared" si="30"/>
        <v>0</v>
      </c>
      <c r="P92" s="100">
        <f t="shared" si="30"/>
        <v>0</v>
      </c>
      <c r="Q92" s="100">
        <f t="shared" si="30"/>
        <v>0</v>
      </c>
    </row>
    <row r="93" spans="1:17" ht="81" customHeight="1" hidden="1">
      <c r="A93" s="99"/>
      <c r="B93" s="29"/>
      <c r="C93" s="22" t="s">
        <v>115</v>
      </c>
      <c r="D93" s="30" t="s">
        <v>26</v>
      </c>
      <c r="E93" s="30" t="s">
        <v>12</v>
      </c>
      <c r="F93" s="30" t="s">
        <v>15</v>
      </c>
      <c r="G93" s="30" t="s">
        <v>8</v>
      </c>
      <c r="H93" s="30" t="s">
        <v>114</v>
      </c>
      <c r="I93" s="30" t="s">
        <v>55</v>
      </c>
      <c r="J93" s="30" t="s">
        <v>116</v>
      </c>
      <c r="K93" s="110">
        <f t="shared" si="28"/>
        <v>0</v>
      </c>
      <c r="L93" s="100">
        <f>SUM(L94)</f>
        <v>0</v>
      </c>
      <c r="M93" s="100">
        <f>SUM(M94)</f>
        <v>0</v>
      </c>
      <c r="N93" s="100">
        <f t="shared" si="30"/>
        <v>0</v>
      </c>
      <c r="O93" s="100">
        <f t="shared" si="30"/>
        <v>0</v>
      </c>
      <c r="P93" s="100">
        <f t="shared" si="30"/>
        <v>0</v>
      </c>
      <c r="Q93" s="100">
        <f t="shared" si="30"/>
        <v>0</v>
      </c>
    </row>
    <row r="94" spans="1:17" ht="34.5" customHeight="1" hidden="1">
      <c r="A94" s="99"/>
      <c r="B94" s="29"/>
      <c r="C94" s="22" t="s">
        <v>117</v>
      </c>
      <c r="D94" s="30" t="s">
        <v>26</v>
      </c>
      <c r="E94" s="30" t="s">
        <v>12</v>
      </c>
      <c r="F94" s="30" t="s">
        <v>15</v>
      </c>
      <c r="G94" s="30" t="s">
        <v>8</v>
      </c>
      <c r="H94" s="30" t="s">
        <v>114</v>
      </c>
      <c r="I94" s="30" t="s">
        <v>55</v>
      </c>
      <c r="J94" s="30" t="s">
        <v>102</v>
      </c>
      <c r="K94" s="110">
        <f t="shared" si="28"/>
        <v>0</v>
      </c>
      <c r="L94" s="100">
        <v>0</v>
      </c>
      <c r="M94" s="100">
        <v>0</v>
      </c>
      <c r="N94" s="100">
        <v>0</v>
      </c>
      <c r="O94" s="100">
        <v>0</v>
      </c>
      <c r="P94" s="100">
        <v>0</v>
      </c>
      <c r="Q94" s="100">
        <v>0</v>
      </c>
    </row>
    <row r="95" spans="1:17" ht="39.75" customHeight="1">
      <c r="A95" s="99"/>
      <c r="B95" s="29"/>
      <c r="C95" s="22" t="s">
        <v>18</v>
      </c>
      <c r="D95" s="30" t="s">
        <v>26</v>
      </c>
      <c r="E95" s="30" t="s">
        <v>12</v>
      </c>
      <c r="F95" s="30" t="s">
        <v>15</v>
      </c>
      <c r="G95" s="30" t="s">
        <v>9</v>
      </c>
      <c r="H95" s="30" t="s">
        <v>114</v>
      </c>
      <c r="I95" s="30" t="s">
        <v>55</v>
      </c>
      <c r="J95" s="30"/>
      <c r="K95" s="110">
        <f t="shared" si="28"/>
        <v>4687700</v>
      </c>
      <c r="L95" s="100">
        <f aca="true" t="shared" si="31" ref="L95:Q95">SUM(L96+L98)</f>
        <v>4687700</v>
      </c>
      <c r="M95" s="100">
        <f t="shared" si="31"/>
        <v>0</v>
      </c>
      <c r="N95" s="100">
        <f t="shared" si="31"/>
        <v>4687700</v>
      </c>
      <c r="O95" s="100">
        <f t="shared" si="31"/>
        <v>0</v>
      </c>
      <c r="P95" s="100">
        <f t="shared" si="31"/>
        <v>4687700</v>
      </c>
      <c r="Q95" s="100">
        <f t="shared" si="31"/>
        <v>0</v>
      </c>
    </row>
    <row r="96" spans="1:17" ht="80.25" customHeight="1">
      <c r="A96" s="99"/>
      <c r="B96" s="29"/>
      <c r="C96" s="22" t="s">
        <v>115</v>
      </c>
      <c r="D96" s="30" t="s">
        <v>26</v>
      </c>
      <c r="E96" s="30" t="s">
        <v>12</v>
      </c>
      <c r="F96" s="30" t="s">
        <v>15</v>
      </c>
      <c r="G96" s="30" t="s">
        <v>9</v>
      </c>
      <c r="H96" s="30" t="s">
        <v>114</v>
      </c>
      <c r="I96" s="30" t="s">
        <v>55</v>
      </c>
      <c r="J96" s="30" t="s">
        <v>116</v>
      </c>
      <c r="K96" s="110">
        <f t="shared" si="28"/>
        <v>4687700</v>
      </c>
      <c r="L96" s="100">
        <f aca="true" t="shared" si="32" ref="L96:Q96">SUM(L97)</f>
        <v>4687700</v>
      </c>
      <c r="M96" s="100">
        <f t="shared" si="32"/>
        <v>0</v>
      </c>
      <c r="N96" s="100">
        <f t="shared" si="32"/>
        <v>4687700</v>
      </c>
      <c r="O96" s="100">
        <f t="shared" si="32"/>
        <v>0</v>
      </c>
      <c r="P96" s="100">
        <f t="shared" si="32"/>
        <v>4687700</v>
      </c>
      <c r="Q96" s="100">
        <f t="shared" si="32"/>
        <v>0</v>
      </c>
    </row>
    <row r="97" spans="1:17" ht="34.5" customHeight="1">
      <c r="A97" s="99"/>
      <c r="B97" s="29"/>
      <c r="C97" s="22" t="s">
        <v>117</v>
      </c>
      <c r="D97" s="30" t="s">
        <v>26</v>
      </c>
      <c r="E97" s="30" t="s">
        <v>12</v>
      </c>
      <c r="F97" s="30" t="s">
        <v>15</v>
      </c>
      <c r="G97" s="30" t="s">
        <v>9</v>
      </c>
      <c r="H97" s="30" t="s">
        <v>114</v>
      </c>
      <c r="I97" s="30" t="s">
        <v>55</v>
      </c>
      <c r="J97" s="30" t="s">
        <v>102</v>
      </c>
      <c r="K97" s="110">
        <f t="shared" si="28"/>
        <v>4687700</v>
      </c>
      <c r="L97" s="100">
        <v>4687700</v>
      </c>
      <c r="M97" s="100">
        <v>0</v>
      </c>
      <c r="N97" s="100">
        <v>4687700</v>
      </c>
      <c r="O97" s="100">
        <v>0</v>
      </c>
      <c r="P97" s="100">
        <v>4687700</v>
      </c>
      <c r="Q97" s="100">
        <v>0</v>
      </c>
    </row>
    <row r="98" spans="1:17" ht="0.75" customHeight="1">
      <c r="A98" s="99"/>
      <c r="B98" s="29"/>
      <c r="C98" s="22" t="s">
        <v>119</v>
      </c>
      <c r="D98" s="30" t="s">
        <v>26</v>
      </c>
      <c r="E98" s="30" t="s">
        <v>12</v>
      </c>
      <c r="F98" s="30" t="s">
        <v>15</v>
      </c>
      <c r="G98" s="30" t="s">
        <v>9</v>
      </c>
      <c r="H98" s="30" t="s">
        <v>114</v>
      </c>
      <c r="I98" s="30" t="s">
        <v>55</v>
      </c>
      <c r="J98" s="30" t="s">
        <v>124</v>
      </c>
      <c r="K98" s="110">
        <f t="shared" si="28"/>
        <v>0</v>
      </c>
      <c r="L98" s="100">
        <f aca="true" t="shared" si="33" ref="L98:Q98">SUM(L99)</f>
        <v>0</v>
      </c>
      <c r="M98" s="100">
        <f t="shared" si="33"/>
        <v>0</v>
      </c>
      <c r="N98" s="100">
        <f t="shared" si="33"/>
        <v>0</v>
      </c>
      <c r="O98" s="100">
        <f t="shared" si="33"/>
        <v>0</v>
      </c>
      <c r="P98" s="100">
        <f t="shared" si="33"/>
        <v>0</v>
      </c>
      <c r="Q98" s="100">
        <f t="shared" si="33"/>
        <v>0</v>
      </c>
    </row>
    <row r="99" spans="1:17" ht="34.5" customHeight="1" hidden="1">
      <c r="A99" s="99"/>
      <c r="B99" s="29"/>
      <c r="C99" s="22" t="s">
        <v>120</v>
      </c>
      <c r="D99" s="30" t="s">
        <v>26</v>
      </c>
      <c r="E99" s="30" t="s">
        <v>12</v>
      </c>
      <c r="F99" s="30" t="s">
        <v>15</v>
      </c>
      <c r="G99" s="30" t="s">
        <v>9</v>
      </c>
      <c r="H99" s="30" t="s">
        <v>114</v>
      </c>
      <c r="I99" s="30" t="s">
        <v>55</v>
      </c>
      <c r="J99" s="30" t="s">
        <v>104</v>
      </c>
      <c r="K99" s="110">
        <f t="shared" si="28"/>
        <v>0</v>
      </c>
      <c r="L99" s="100">
        <v>0</v>
      </c>
      <c r="M99" s="100">
        <v>0</v>
      </c>
      <c r="N99" s="100">
        <v>0</v>
      </c>
      <c r="O99" s="100">
        <v>0</v>
      </c>
      <c r="P99" s="100">
        <v>0</v>
      </c>
      <c r="Q99" s="100">
        <v>0</v>
      </c>
    </row>
    <row r="100" spans="1:17" ht="34.5" customHeight="1">
      <c r="A100" s="99"/>
      <c r="B100" s="29"/>
      <c r="C100" s="22" t="s">
        <v>70</v>
      </c>
      <c r="D100" s="30" t="s">
        <v>26</v>
      </c>
      <c r="E100" s="30" t="s">
        <v>12</v>
      </c>
      <c r="F100" s="30" t="s">
        <v>15</v>
      </c>
      <c r="G100" s="30" t="s">
        <v>9</v>
      </c>
      <c r="H100" s="30" t="s">
        <v>123</v>
      </c>
      <c r="I100" s="30" t="s">
        <v>55</v>
      </c>
      <c r="J100" s="30"/>
      <c r="K100" s="110">
        <f>SUM(L100:M100)</f>
        <v>1050000</v>
      </c>
      <c r="L100" s="100">
        <f aca="true" t="shared" si="34" ref="L100:Q100">SUM(L101+L103)</f>
        <v>1050000</v>
      </c>
      <c r="M100" s="100">
        <f t="shared" si="34"/>
        <v>0</v>
      </c>
      <c r="N100" s="100">
        <f t="shared" si="34"/>
        <v>1050000</v>
      </c>
      <c r="O100" s="100">
        <f t="shared" si="34"/>
        <v>0</v>
      </c>
      <c r="P100" s="100">
        <f t="shared" si="34"/>
        <v>1050000</v>
      </c>
      <c r="Q100" s="100">
        <f t="shared" si="34"/>
        <v>0</v>
      </c>
    </row>
    <row r="101" spans="1:17" ht="34.5" customHeight="1">
      <c r="A101" s="99"/>
      <c r="B101" s="29"/>
      <c r="C101" s="22" t="s">
        <v>119</v>
      </c>
      <c r="D101" s="30" t="s">
        <v>26</v>
      </c>
      <c r="E101" s="30" t="s">
        <v>12</v>
      </c>
      <c r="F101" s="30" t="s">
        <v>15</v>
      </c>
      <c r="G101" s="30" t="s">
        <v>9</v>
      </c>
      <c r="H101" s="30" t="s">
        <v>123</v>
      </c>
      <c r="I101" s="30" t="s">
        <v>55</v>
      </c>
      <c r="J101" s="30" t="s">
        <v>124</v>
      </c>
      <c r="K101" s="110">
        <f t="shared" si="28"/>
        <v>600000</v>
      </c>
      <c r="L101" s="100">
        <f aca="true" t="shared" si="35" ref="L101:Q101">SUM(L102)</f>
        <v>600000</v>
      </c>
      <c r="M101" s="100">
        <f t="shared" si="35"/>
        <v>0</v>
      </c>
      <c r="N101" s="100">
        <f t="shared" si="35"/>
        <v>600000</v>
      </c>
      <c r="O101" s="100">
        <f t="shared" si="35"/>
        <v>0</v>
      </c>
      <c r="P101" s="100">
        <f t="shared" si="35"/>
        <v>600000</v>
      </c>
      <c r="Q101" s="100">
        <f t="shared" si="35"/>
        <v>0</v>
      </c>
    </row>
    <row r="102" spans="1:17" ht="34.5" customHeight="1">
      <c r="A102" s="99"/>
      <c r="B102" s="29"/>
      <c r="C102" s="22" t="s">
        <v>120</v>
      </c>
      <c r="D102" s="30" t="s">
        <v>26</v>
      </c>
      <c r="E102" s="30" t="s">
        <v>12</v>
      </c>
      <c r="F102" s="30" t="s">
        <v>15</v>
      </c>
      <c r="G102" s="30" t="s">
        <v>9</v>
      </c>
      <c r="H102" s="30" t="s">
        <v>123</v>
      </c>
      <c r="I102" s="30" t="s">
        <v>55</v>
      </c>
      <c r="J102" s="30" t="s">
        <v>104</v>
      </c>
      <c r="K102" s="110">
        <f t="shared" si="28"/>
        <v>600000</v>
      </c>
      <c r="L102" s="100">
        <v>600000</v>
      </c>
      <c r="M102" s="100">
        <v>0</v>
      </c>
      <c r="N102" s="100">
        <v>600000</v>
      </c>
      <c r="O102" s="100">
        <v>0</v>
      </c>
      <c r="P102" s="100">
        <v>600000</v>
      </c>
      <c r="Q102" s="100">
        <v>0</v>
      </c>
    </row>
    <row r="103" spans="1:17" ht="21.75" customHeight="1">
      <c r="A103" s="99"/>
      <c r="B103" s="29"/>
      <c r="C103" s="22" t="s">
        <v>122</v>
      </c>
      <c r="D103" s="30" t="s">
        <v>26</v>
      </c>
      <c r="E103" s="30" t="s">
        <v>12</v>
      </c>
      <c r="F103" s="30" t="s">
        <v>15</v>
      </c>
      <c r="G103" s="30" t="s">
        <v>9</v>
      </c>
      <c r="H103" s="30" t="s">
        <v>123</v>
      </c>
      <c r="I103" s="30" t="s">
        <v>55</v>
      </c>
      <c r="J103" s="30" t="s">
        <v>147</v>
      </c>
      <c r="K103" s="110">
        <f t="shared" si="28"/>
        <v>450000</v>
      </c>
      <c r="L103" s="100">
        <f aca="true" t="shared" si="36" ref="L103:Q103">SUM(L105+L104)</f>
        <v>450000</v>
      </c>
      <c r="M103" s="100">
        <f t="shared" si="36"/>
        <v>0</v>
      </c>
      <c r="N103" s="100">
        <f t="shared" si="36"/>
        <v>450000</v>
      </c>
      <c r="O103" s="100">
        <f t="shared" si="36"/>
        <v>0</v>
      </c>
      <c r="P103" s="100">
        <f t="shared" si="36"/>
        <v>450000</v>
      </c>
      <c r="Q103" s="100">
        <f t="shared" si="36"/>
        <v>0</v>
      </c>
    </row>
    <row r="104" spans="1:17" ht="21.75" customHeight="1">
      <c r="A104" s="99"/>
      <c r="B104" s="29"/>
      <c r="C104" s="22" t="s">
        <v>165</v>
      </c>
      <c r="D104" s="30" t="s">
        <v>26</v>
      </c>
      <c r="E104" s="30" t="s">
        <v>12</v>
      </c>
      <c r="F104" s="30" t="s">
        <v>15</v>
      </c>
      <c r="G104" s="30" t="s">
        <v>9</v>
      </c>
      <c r="H104" s="30" t="s">
        <v>123</v>
      </c>
      <c r="I104" s="30" t="s">
        <v>55</v>
      </c>
      <c r="J104" s="30" t="s">
        <v>215</v>
      </c>
      <c r="K104" s="110"/>
      <c r="L104" s="100">
        <v>50000</v>
      </c>
      <c r="M104" s="100">
        <v>0</v>
      </c>
      <c r="N104" s="100">
        <v>50000</v>
      </c>
      <c r="O104" s="100">
        <v>0</v>
      </c>
      <c r="P104" s="100">
        <v>50000</v>
      </c>
      <c r="Q104" s="100">
        <v>0</v>
      </c>
    </row>
    <row r="105" spans="1:17" ht="18.75">
      <c r="A105" s="99"/>
      <c r="B105" s="29"/>
      <c r="C105" s="22" t="s">
        <v>68</v>
      </c>
      <c r="D105" s="30" t="s">
        <v>26</v>
      </c>
      <c r="E105" s="30" t="s">
        <v>12</v>
      </c>
      <c r="F105" s="30" t="s">
        <v>15</v>
      </c>
      <c r="G105" s="30" t="s">
        <v>9</v>
      </c>
      <c r="H105" s="30" t="s">
        <v>123</v>
      </c>
      <c r="I105" s="30" t="s">
        <v>55</v>
      </c>
      <c r="J105" s="30" t="s">
        <v>103</v>
      </c>
      <c r="K105" s="110">
        <f t="shared" si="28"/>
        <v>400000</v>
      </c>
      <c r="L105" s="100">
        <v>400000</v>
      </c>
      <c r="M105" s="100">
        <v>0</v>
      </c>
      <c r="N105" s="100">
        <v>400000</v>
      </c>
      <c r="O105" s="100">
        <v>0</v>
      </c>
      <c r="P105" s="100">
        <v>400000</v>
      </c>
      <c r="Q105" s="100">
        <v>0</v>
      </c>
    </row>
    <row r="106" spans="1:17" ht="51" customHeight="1">
      <c r="A106" s="99"/>
      <c r="B106" s="105"/>
      <c r="C106" s="22" t="s">
        <v>150</v>
      </c>
      <c r="D106" s="27" t="s">
        <v>26</v>
      </c>
      <c r="E106" s="27" t="s">
        <v>12</v>
      </c>
      <c r="F106" s="27" t="s">
        <v>15</v>
      </c>
      <c r="G106" s="27" t="s">
        <v>8</v>
      </c>
      <c r="H106" s="27" t="s">
        <v>127</v>
      </c>
      <c r="I106" s="30" t="s">
        <v>55</v>
      </c>
      <c r="J106" s="27"/>
      <c r="K106" s="110">
        <f t="shared" si="28"/>
        <v>561298.28</v>
      </c>
      <c r="L106" s="109">
        <f>SUM(L107)</f>
        <v>561298.28</v>
      </c>
      <c r="M106" s="109">
        <f>SUM(M107)</f>
        <v>0</v>
      </c>
      <c r="N106" s="109">
        <f aca="true" t="shared" si="37" ref="N106:Q107">SUM(N107)</f>
        <v>561298.28</v>
      </c>
      <c r="O106" s="109">
        <f t="shared" si="37"/>
        <v>0</v>
      </c>
      <c r="P106" s="109">
        <f t="shared" si="37"/>
        <v>561298.28</v>
      </c>
      <c r="Q106" s="109">
        <f t="shared" si="37"/>
        <v>0</v>
      </c>
    </row>
    <row r="107" spans="1:17" ht="33.75" customHeight="1">
      <c r="A107" s="99"/>
      <c r="B107" s="105"/>
      <c r="C107" s="22" t="s">
        <v>119</v>
      </c>
      <c r="D107" s="27" t="s">
        <v>26</v>
      </c>
      <c r="E107" s="27" t="s">
        <v>12</v>
      </c>
      <c r="F107" s="27" t="s">
        <v>15</v>
      </c>
      <c r="G107" s="27" t="s">
        <v>8</v>
      </c>
      <c r="H107" s="27" t="s">
        <v>127</v>
      </c>
      <c r="I107" s="30" t="s">
        <v>55</v>
      </c>
      <c r="J107" s="27" t="s">
        <v>124</v>
      </c>
      <c r="K107" s="110">
        <f t="shared" si="28"/>
        <v>561298.28</v>
      </c>
      <c r="L107" s="109">
        <f>SUM(L108)</f>
        <v>561298.28</v>
      </c>
      <c r="M107" s="109">
        <f>SUM(M108)</f>
        <v>0</v>
      </c>
      <c r="N107" s="109">
        <f t="shared" si="37"/>
        <v>561298.28</v>
      </c>
      <c r="O107" s="109">
        <f t="shared" si="37"/>
        <v>0</v>
      </c>
      <c r="P107" s="109">
        <f t="shared" si="37"/>
        <v>561298.28</v>
      </c>
      <c r="Q107" s="109">
        <f t="shared" si="37"/>
        <v>0</v>
      </c>
    </row>
    <row r="108" spans="1:17" ht="33.75" customHeight="1">
      <c r="A108" s="99"/>
      <c r="B108" s="105"/>
      <c r="C108" s="22" t="s">
        <v>120</v>
      </c>
      <c r="D108" s="27" t="s">
        <v>26</v>
      </c>
      <c r="E108" s="27" t="s">
        <v>12</v>
      </c>
      <c r="F108" s="27" t="s">
        <v>15</v>
      </c>
      <c r="G108" s="27" t="s">
        <v>8</v>
      </c>
      <c r="H108" s="27" t="s">
        <v>127</v>
      </c>
      <c r="I108" s="30" t="s">
        <v>55</v>
      </c>
      <c r="J108" s="27" t="s">
        <v>104</v>
      </c>
      <c r="K108" s="110">
        <f t="shared" si="28"/>
        <v>561298.28</v>
      </c>
      <c r="L108" s="109">
        <v>561298.28</v>
      </c>
      <c r="M108" s="109">
        <v>0</v>
      </c>
      <c r="N108" s="109">
        <v>561298.28</v>
      </c>
      <c r="O108" s="109">
        <v>0</v>
      </c>
      <c r="P108" s="109">
        <v>561298.28</v>
      </c>
      <c r="Q108" s="109">
        <v>0</v>
      </c>
    </row>
    <row r="109" spans="1:17" ht="48" customHeight="1">
      <c r="A109" s="99"/>
      <c r="B109" s="105"/>
      <c r="C109" s="22" t="s">
        <v>150</v>
      </c>
      <c r="D109" s="27" t="s">
        <v>26</v>
      </c>
      <c r="E109" s="27" t="s">
        <v>12</v>
      </c>
      <c r="F109" s="27" t="s">
        <v>15</v>
      </c>
      <c r="G109" s="27" t="s">
        <v>9</v>
      </c>
      <c r="H109" s="27" t="s">
        <v>127</v>
      </c>
      <c r="I109" s="30" t="s">
        <v>55</v>
      </c>
      <c r="J109" s="27"/>
      <c r="K109" s="110">
        <f t="shared" si="28"/>
        <v>12280000</v>
      </c>
      <c r="L109" s="109">
        <f aca="true" t="shared" si="38" ref="L109:Q109">SUM(L110+L112+L114)</f>
        <v>12280000</v>
      </c>
      <c r="M109" s="109">
        <f t="shared" si="38"/>
        <v>0</v>
      </c>
      <c r="N109" s="109">
        <f t="shared" si="38"/>
        <v>12280000</v>
      </c>
      <c r="O109" s="109">
        <f t="shared" si="38"/>
        <v>0</v>
      </c>
      <c r="P109" s="109">
        <f t="shared" si="38"/>
        <v>12280000</v>
      </c>
      <c r="Q109" s="109">
        <f t="shared" si="38"/>
        <v>0</v>
      </c>
    </row>
    <row r="110" spans="1:17" ht="78" customHeight="1">
      <c r="A110" s="99"/>
      <c r="B110" s="105"/>
      <c r="C110" s="22" t="s">
        <v>115</v>
      </c>
      <c r="D110" s="27" t="s">
        <v>26</v>
      </c>
      <c r="E110" s="27" t="s">
        <v>12</v>
      </c>
      <c r="F110" s="27" t="s">
        <v>15</v>
      </c>
      <c r="G110" s="27" t="s">
        <v>9</v>
      </c>
      <c r="H110" s="27" t="s">
        <v>127</v>
      </c>
      <c r="I110" s="30" t="s">
        <v>55</v>
      </c>
      <c r="J110" s="27" t="s">
        <v>116</v>
      </c>
      <c r="K110" s="110">
        <f t="shared" si="28"/>
        <v>5500000</v>
      </c>
      <c r="L110" s="109">
        <f aca="true" t="shared" si="39" ref="L110:Q110">SUM(L111)</f>
        <v>5500000</v>
      </c>
      <c r="M110" s="109">
        <f t="shared" si="39"/>
        <v>0</v>
      </c>
      <c r="N110" s="109">
        <f t="shared" si="39"/>
        <v>5500000</v>
      </c>
      <c r="O110" s="109">
        <f t="shared" si="39"/>
        <v>0</v>
      </c>
      <c r="P110" s="109">
        <f t="shared" si="39"/>
        <v>5500000</v>
      </c>
      <c r="Q110" s="109">
        <f t="shared" si="39"/>
        <v>0</v>
      </c>
    </row>
    <row r="111" spans="1:17" ht="21.75" customHeight="1">
      <c r="A111" s="99"/>
      <c r="B111" s="105"/>
      <c r="C111" s="22" t="s">
        <v>128</v>
      </c>
      <c r="D111" s="27" t="s">
        <v>26</v>
      </c>
      <c r="E111" s="27" t="s">
        <v>12</v>
      </c>
      <c r="F111" s="27" t="s">
        <v>15</v>
      </c>
      <c r="G111" s="27" t="s">
        <v>9</v>
      </c>
      <c r="H111" s="27" t="s">
        <v>127</v>
      </c>
      <c r="I111" s="30" t="s">
        <v>55</v>
      </c>
      <c r="J111" s="27" t="s">
        <v>105</v>
      </c>
      <c r="K111" s="110">
        <f t="shared" si="28"/>
        <v>5500000</v>
      </c>
      <c r="L111" s="109">
        <v>5500000</v>
      </c>
      <c r="M111" s="109">
        <v>0</v>
      </c>
      <c r="N111" s="109">
        <v>5500000</v>
      </c>
      <c r="O111" s="109">
        <v>0</v>
      </c>
      <c r="P111" s="109">
        <v>5500000</v>
      </c>
      <c r="Q111" s="109">
        <v>0</v>
      </c>
    </row>
    <row r="112" spans="1:17" ht="32.25" customHeight="1">
      <c r="A112" s="99"/>
      <c r="B112" s="105"/>
      <c r="C112" s="22" t="s">
        <v>119</v>
      </c>
      <c r="D112" s="27" t="s">
        <v>26</v>
      </c>
      <c r="E112" s="27" t="s">
        <v>12</v>
      </c>
      <c r="F112" s="27" t="s">
        <v>15</v>
      </c>
      <c r="G112" s="27" t="s">
        <v>9</v>
      </c>
      <c r="H112" s="27" t="s">
        <v>127</v>
      </c>
      <c r="I112" s="30" t="s">
        <v>55</v>
      </c>
      <c r="J112" s="27" t="s">
        <v>124</v>
      </c>
      <c r="K112" s="110">
        <f t="shared" si="28"/>
        <v>6700000</v>
      </c>
      <c r="L112" s="109">
        <f aca="true" t="shared" si="40" ref="L112:Q112">SUM(L113)</f>
        <v>6700000</v>
      </c>
      <c r="M112" s="109">
        <f t="shared" si="40"/>
        <v>0</v>
      </c>
      <c r="N112" s="109">
        <f t="shared" si="40"/>
        <v>6700000</v>
      </c>
      <c r="O112" s="109">
        <f t="shared" si="40"/>
        <v>0</v>
      </c>
      <c r="P112" s="109">
        <f t="shared" si="40"/>
        <v>6700000</v>
      </c>
      <c r="Q112" s="109">
        <f t="shared" si="40"/>
        <v>0</v>
      </c>
    </row>
    <row r="113" spans="1:17" ht="33.75" customHeight="1">
      <c r="A113" s="99"/>
      <c r="B113" s="105"/>
      <c r="C113" s="22" t="s">
        <v>120</v>
      </c>
      <c r="D113" s="27" t="s">
        <v>26</v>
      </c>
      <c r="E113" s="27" t="s">
        <v>12</v>
      </c>
      <c r="F113" s="27" t="s">
        <v>15</v>
      </c>
      <c r="G113" s="27" t="s">
        <v>9</v>
      </c>
      <c r="H113" s="27" t="s">
        <v>127</v>
      </c>
      <c r="I113" s="30" t="s">
        <v>55</v>
      </c>
      <c r="J113" s="27" t="s">
        <v>104</v>
      </c>
      <c r="K113" s="110">
        <f t="shared" si="28"/>
        <v>6700000</v>
      </c>
      <c r="L113" s="109">
        <v>6700000</v>
      </c>
      <c r="M113" s="109">
        <v>0</v>
      </c>
      <c r="N113" s="109">
        <v>6700000</v>
      </c>
      <c r="O113" s="109">
        <v>0</v>
      </c>
      <c r="P113" s="109">
        <v>6700000</v>
      </c>
      <c r="Q113" s="109">
        <v>0</v>
      </c>
    </row>
    <row r="114" spans="1:17" ht="21.75" customHeight="1">
      <c r="A114" s="99"/>
      <c r="B114" s="105"/>
      <c r="C114" s="22" t="s">
        <v>122</v>
      </c>
      <c r="D114" s="27" t="s">
        <v>26</v>
      </c>
      <c r="E114" s="27" t="s">
        <v>12</v>
      </c>
      <c r="F114" s="27" t="s">
        <v>15</v>
      </c>
      <c r="G114" s="27" t="s">
        <v>9</v>
      </c>
      <c r="H114" s="27" t="s">
        <v>127</v>
      </c>
      <c r="I114" s="30" t="s">
        <v>55</v>
      </c>
      <c r="J114" s="27" t="s">
        <v>147</v>
      </c>
      <c r="K114" s="110">
        <f t="shared" si="28"/>
        <v>80000</v>
      </c>
      <c r="L114" s="100">
        <f aca="true" t="shared" si="41" ref="L114:Q114">SUM(L115)</f>
        <v>80000</v>
      </c>
      <c r="M114" s="100">
        <f t="shared" si="41"/>
        <v>0</v>
      </c>
      <c r="N114" s="100">
        <f t="shared" si="41"/>
        <v>80000</v>
      </c>
      <c r="O114" s="100">
        <f t="shared" si="41"/>
        <v>0</v>
      </c>
      <c r="P114" s="100">
        <f t="shared" si="41"/>
        <v>80000</v>
      </c>
      <c r="Q114" s="100">
        <f t="shared" si="41"/>
        <v>0</v>
      </c>
    </row>
    <row r="115" spans="1:17" ht="18" customHeight="1">
      <c r="A115" s="99"/>
      <c r="B115" s="105"/>
      <c r="C115" s="22" t="s">
        <v>125</v>
      </c>
      <c r="D115" s="27" t="s">
        <v>26</v>
      </c>
      <c r="E115" s="27" t="s">
        <v>12</v>
      </c>
      <c r="F115" s="27" t="s">
        <v>15</v>
      </c>
      <c r="G115" s="27" t="s">
        <v>9</v>
      </c>
      <c r="H115" s="27" t="s">
        <v>127</v>
      </c>
      <c r="I115" s="30" t="s">
        <v>55</v>
      </c>
      <c r="J115" s="27" t="s">
        <v>103</v>
      </c>
      <c r="K115" s="110">
        <f t="shared" si="28"/>
        <v>80000</v>
      </c>
      <c r="L115" s="109">
        <v>80000</v>
      </c>
      <c r="M115" s="109">
        <v>0</v>
      </c>
      <c r="N115" s="109">
        <v>80000</v>
      </c>
      <c r="O115" s="109">
        <v>0</v>
      </c>
      <c r="P115" s="109">
        <v>80000</v>
      </c>
      <c r="Q115" s="109">
        <v>0</v>
      </c>
    </row>
    <row r="116" spans="1:17" ht="63.75" customHeight="1">
      <c r="A116" s="99"/>
      <c r="B116" s="105"/>
      <c r="C116" s="22" t="s">
        <v>73</v>
      </c>
      <c r="D116" s="27" t="s">
        <v>26</v>
      </c>
      <c r="E116" s="27" t="s">
        <v>12</v>
      </c>
      <c r="F116" s="27" t="s">
        <v>15</v>
      </c>
      <c r="G116" s="27" t="s">
        <v>12</v>
      </c>
      <c r="H116" s="27" t="s">
        <v>132</v>
      </c>
      <c r="I116" s="30" t="s">
        <v>9</v>
      </c>
      <c r="J116" s="27"/>
      <c r="K116" s="110">
        <f t="shared" si="28"/>
        <v>812794</v>
      </c>
      <c r="L116" s="109">
        <f aca="true" t="shared" si="42" ref="L116:Q116">SUM(L117)</f>
        <v>406397</v>
      </c>
      <c r="M116" s="109">
        <f t="shared" si="42"/>
        <v>406397</v>
      </c>
      <c r="N116" s="109">
        <f t="shared" si="42"/>
        <v>425255</v>
      </c>
      <c r="O116" s="109">
        <f t="shared" si="42"/>
        <v>425255</v>
      </c>
      <c r="P116" s="109">
        <f t="shared" si="42"/>
        <v>440742</v>
      </c>
      <c r="Q116" s="109">
        <f t="shared" si="42"/>
        <v>440742</v>
      </c>
    </row>
    <row r="117" spans="1:17" ht="81" customHeight="1">
      <c r="A117" s="99"/>
      <c r="B117" s="105"/>
      <c r="C117" s="22" t="s">
        <v>115</v>
      </c>
      <c r="D117" s="27" t="s">
        <v>26</v>
      </c>
      <c r="E117" s="27" t="s">
        <v>12</v>
      </c>
      <c r="F117" s="27" t="s">
        <v>15</v>
      </c>
      <c r="G117" s="27" t="s">
        <v>12</v>
      </c>
      <c r="H117" s="27" t="s">
        <v>132</v>
      </c>
      <c r="I117" s="30" t="s">
        <v>9</v>
      </c>
      <c r="J117" s="27" t="s">
        <v>116</v>
      </c>
      <c r="K117" s="110">
        <f t="shared" si="28"/>
        <v>812794</v>
      </c>
      <c r="L117" s="100">
        <f aca="true" t="shared" si="43" ref="L117:Q117">SUM(L118)</f>
        <v>406397</v>
      </c>
      <c r="M117" s="100">
        <f t="shared" si="43"/>
        <v>406397</v>
      </c>
      <c r="N117" s="100">
        <f t="shared" si="43"/>
        <v>425255</v>
      </c>
      <c r="O117" s="100">
        <f t="shared" si="43"/>
        <v>425255</v>
      </c>
      <c r="P117" s="100">
        <f t="shared" si="43"/>
        <v>440742</v>
      </c>
      <c r="Q117" s="100">
        <f t="shared" si="43"/>
        <v>440742</v>
      </c>
    </row>
    <row r="118" spans="1:17" ht="34.5" customHeight="1">
      <c r="A118" s="99"/>
      <c r="B118" s="105"/>
      <c r="C118" s="22" t="s">
        <v>117</v>
      </c>
      <c r="D118" s="27" t="s">
        <v>26</v>
      </c>
      <c r="E118" s="27" t="s">
        <v>12</v>
      </c>
      <c r="F118" s="27" t="s">
        <v>15</v>
      </c>
      <c r="G118" s="27" t="s">
        <v>12</v>
      </c>
      <c r="H118" s="27" t="s">
        <v>132</v>
      </c>
      <c r="I118" s="30" t="s">
        <v>9</v>
      </c>
      <c r="J118" s="27" t="s">
        <v>102</v>
      </c>
      <c r="K118" s="110">
        <f t="shared" si="28"/>
        <v>812794</v>
      </c>
      <c r="L118" s="109">
        <v>406397</v>
      </c>
      <c r="M118" s="109">
        <v>406397</v>
      </c>
      <c r="N118" s="109">
        <v>425255</v>
      </c>
      <c r="O118" s="109">
        <v>425255</v>
      </c>
      <c r="P118" s="109">
        <v>440742</v>
      </c>
      <c r="Q118" s="109">
        <v>440742</v>
      </c>
    </row>
    <row r="119" spans="1:17" ht="33" customHeight="1" hidden="1">
      <c r="A119" s="99"/>
      <c r="B119" s="105"/>
      <c r="C119" s="22" t="s">
        <v>119</v>
      </c>
      <c r="D119" s="27" t="s">
        <v>26</v>
      </c>
      <c r="E119" s="27" t="s">
        <v>12</v>
      </c>
      <c r="F119" s="27" t="s">
        <v>15</v>
      </c>
      <c r="G119" s="27" t="s">
        <v>12</v>
      </c>
      <c r="H119" s="27" t="s">
        <v>132</v>
      </c>
      <c r="I119" s="30" t="s">
        <v>9</v>
      </c>
      <c r="J119" s="27" t="s">
        <v>124</v>
      </c>
      <c r="K119" s="110">
        <f t="shared" si="28"/>
        <v>0</v>
      </c>
      <c r="L119" s="109">
        <f aca="true" t="shared" si="44" ref="L119:Q119">SUM(L120)</f>
        <v>0</v>
      </c>
      <c r="M119" s="109">
        <f t="shared" si="44"/>
        <v>0</v>
      </c>
      <c r="N119" s="109">
        <f t="shared" si="44"/>
        <v>0</v>
      </c>
      <c r="O119" s="109">
        <f t="shared" si="44"/>
        <v>0</v>
      </c>
      <c r="P119" s="109">
        <f t="shared" si="44"/>
        <v>0</v>
      </c>
      <c r="Q119" s="109">
        <f t="shared" si="44"/>
        <v>0</v>
      </c>
    </row>
    <row r="120" spans="1:17" ht="34.5" customHeight="1" hidden="1">
      <c r="A120" s="99"/>
      <c r="B120" s="105"/>
      <c r="C120" s="22" t="s">
        <v>120</v>
      </c>
      <c r="D120" s="27" t="s">
        <v>26</v>
      </c>
      <c r="E120" s="27" t="s">
        <v>12</v>
      </c>
      <c r="F120" s="27" t="s">
        <v>15</v>
      </c>
      <c r="G120" s="27" t="s">
        <v>12</v>
      </c>
      <c r="H120" s="27" t="s">
        <v>132</v>
      </c>
      <c r="I120" s="30" t="s">
        <v>9</v>
      </c>
      <c r="J120" s="27" t="s">
        <v>104</v>
      </c>
      <c r="K120" s="110">
        <f t="shared" si="28"/>
        <v>0</v>
      </c>
      <c r="L120" s="109">
        <v>0</v>
      </c>
      <c r="M120" s="109">
        <v>0</v>
      </c>
      <c r="N120" s="109">
        <v>0</v>
      </c>
      <c r="O120" s="109">
        <v>0</v>
      </c>
      <c r="P120" s="109">
        <v>0</v>
      </c>
      <c r="Q120" s="109">
        <v>0</v>
      </c>
    </row>
    <row r="121" spans="1:17" ht="50.25" customHeight="1">
      <c r="A121" s="99"/>
      <c r="B121" s="105"/>
      <c r="C121" s="22" t="s">
        <v>211</v>
      </c>
      <c r="D121" s="27" t="s">
        <v>26</v>
      </c>
      <c r="E121" s="27" t="s">
        <v>12</v>
      </c>
      <c r="F121" s="27" t="s">
        <v>15</v>
      </c>
      <c r="G121" s="27" t="s">
        <v>9</v>
      </c>
      <c r="H121" s="27" t="s">
        <v>133</v>
      </c>
      <c r="I121" s="30" t="s">
        <v>55</v>
      </c>
      <c r="J121" s="27"/>
      <c r="K121" s="110">
        <f t="shared" si="28"/>
        <v>50000</v>
      </c>
      <c r="L121" s="100">
        <f>SUM(L122)</f>
        <v>50000</v>
      </c>
      <c r="M121" s="100">
        <f>SUM(M122)</f>
        <v>0</v>
      </c>
      <c r="N121" s="100">
        <f aca="true" t="shared" si="45" ref="N121:Q122">SUM(N122)</f>
        <v>50000</v>
      </c>
      <c r="O121" s="100">
        <f t="shared" si="45"/>
        <v>0</v>
      </c>
      <c r="P121" s="100">
        <f t="shared" si="45"/>
        <v>50000</v>
      </c>
      <c r="Q121" s="100">
        <f t="shared" si="45"/>
        <v>0</v>
      </c>
    </row>
    <row r="122" spans="1:17" ht="37.5" customHeight="1">
      <c r="A122" s="99"/>
      <c r="B122" s="105"/>
      <c r="C122" s="22" t="s">
        <v>119</v>
      </c>
      <c r="D122" s="27" t="s">
        <v>26</v>
      </c>
      <c r="E122" s="27" t="s">
        <v>12</v>
      </c>
      <c r="F122" s="27" t="s">
        <v>15</v>
      </c>
      <c r="G122" s="27" t="s">
        <v>9</v>
      </c>
      <c r="H122" s="27" t="s">
        <v>133</v>
      </c>
      <c r="I122" s="30" t="s">
        <v>55</v>
      </c>
      <c r="J122" s="27" t="s">
        <v>124</v>
      </c>
      <c r="K122" s="110">
        <f t="shared" si="28"/>
        <v>50000</v>
      </c>
      <c r="L122" s="109">
        <f>SUM(L123)</f>
        <v>50000</v>
      </c>
      <c r="M122" s="109">
        <f>SUM(M123)</f>
        <v>0</v>
      </c>
      <c r="N122" s="109">
        <f t="shared" si="45"/>
        <v>50000</v>
      </c>
      <c r="O122" s="109">
        <f t="shared" si="45"/>
        <v>0</v>
      </c>
      <c r="P122" s="109">
        <f t="shared" si="45"/>
        <v>50000</v>
      </c>
      <c r="Q122" s="109">
        <f t="shared" si="45"/>
        <v>0</v>
      </c>
    </row>
    <row r="123" spans="1:17" ht="30">
      <c r="A123" s="99"/>
      <c r="B123" s="105"/>
      <c r="C123" s="22" t="s">
        <v>120</v>
      </c>
      <c r="D123" s="27" t="s">
        <v>26</v>
      </c>
      <c r="E123" s="27" t="s">
        <v>12</v>
      </c>
      <c r="F123" s="27" t="s">
        <v>15</v>
      </c>
      <c r="G123" s="27" t="s">
        <v>9</v>
      </c>
      <c r="H123" s="27" t="s">
        <v>133</v>
      </c>
      <c r="I123" s="30" t="s">
        <v>55</v>
      </c>
      <c r="J123" s="27" t="s">
        <v>104</v>
      </c>
      <c r="K123" s="110">
        <f t="shared" si="28"/>
        <v>50000</v>
      </c>
      <c r="L123" s="109">
        <v>50000</v>
      </c>
      <c r="M123" s="109">
        <v>0</v>
      </c>
      <c r="N123" s="109">
        <v>50000</v>
      </c>
      <c r="O123" s="109">
        <v>0</v>
      </c>
      <c r="P123" s="109">
        <v>50000</v>
      </c>
      <c r="Q123" s="109">
        <v>0</v>
      </c>
    </row>
    <row r="124" spans="1:17" ht="21" customHeight="1">
      <c r="A124" s="99"/>
      <c r="B124" s="105"/>
      <c r="C124" s="22" t="s">
        <v>130</v>
      </c>
      <c r="D124" s="27" t="s">
        <v>26</v>
      </c>
      <c r="E124" s="27" t="s">
        <v>12</v>
      </c>
      <c r="F124" s="27" t="s">
        <v>15</v>
      </c>
      <c r="G124" s="27" t="s">
        <v>9</v>
      </c>
      <c r="H124" s="27" t="s">
        <v>131</v>
      </c>
      <c r="I124" s="30" t="s">
        <v>55</v>
      </c>
      <c r="J124" s="27"/>
      <c r="K124" s="110">
        <f t="shared" si="28"/>
        <v>5000</v>
      </c>
      <c r="L124" s="100">
        <f>SUM(L125)</f>
        <v>5000</v>
      </c>
      <c r="M124" s="100">
        <f>SUM(M125)</f>
        <v>0</v>
      </c>
      <c r="N124" s="100">
        <f aca="true" t="shared" si="46" ref="N124:Q125">SUM(N125)</f>
        <v>5000</v>
      </c>
      <c r="O124" s="100">
        <f t="shared" si="46"/>
        <v>0</v>
      </c>
      <c r="P124" s="100">
        <f t="shared" si="46"/>
        <v>5000</v>
      </c>
      <c r="Q124" s="100">
        <f t="shared" si="46"/>
        <v>0</v>
      </c>
    </row>
    <row r="125" spans="1:17" ht="35.25" customHeight="1">
      <c r="A125" s="99"/>
      <c r="B125" s="105"/>
      <c r="C125" s="22" t="s">
        <v>119</v>
      </c>
      <c r="D125" s="27" t="s">
        <v>26</v>
      </c>
      <c r="E125" s="27" t="s">
        <v>12</v>
      </c>
      <c r="F125" s="27" t="s">
        <v>15</v>
      </c>
      <c r="G125" s="27" t="s">
        <v>9</v>
      </c>
      <c r="H125" s="27" t="s">
        <v>131</v>
      </c>
      <c r="I125" s="30" t="s">
        <v>55</v>
      </c>
      <c r="J125" s="27" t="s">
        <v>124</v>
      </c>
      <c r="K125" s="110">
        <f t="shared" si="28"/>
        <v>5000</v>
      </c>
      <c r="L125" s="100">
        <f>SUM(L126)</f>
        <v>5000</v>
      </c>
      <c r="M125" s="100">
        <f>SUM(M126)</f>
        <v>0</v>
      </c>
      <c r="N125" s="100">
        <f t="shared" si="46"/>
        <v>5000</v>
      </c>
      <c r="O125" s="100">
        <f t="shared" si="46"/>
        <v>0</v>
      </c>
      <c r="P125" s="100">
        <f t="shared" si="46"/>
        <v>5000</v>
      </c>
      <c r="Q125" s="100">
        <f t="shared" si="46"/>
        <v>0</v>
      </c>
    </row>
    <row r="126" spans="1:17" ht="30">
      <c r="A126" s="99"/>
      <c r="B126" s="29"/>
      <c r="C126" s="22" t="s">
        <v>120</v>
      </c>
      <c r="D126" s="27" t="s">
        <v>26</v>
      </c>
      <c r="E126" s="27" t="s">
        <v>12</v>
      </c>
      <c r="F126" s="27" t="s">
        <v>15</v>
      </c>
      <c r="G126" s="27" t="s">
        <v>9</v>
      </c>
      <c r="H126" s="27" t="s">
        <v>131</v>
      </c>
      <c r="I126" s="30" t="s">
        <v>55</v>
      </c>
      <c r="J126" s="30" t="s">
        <v>104</v>
      </c>
      <c r="K126" s="110">
        <f t="shared" si="28"/>
        <v>5000</v>
      </c>
      <c r="L126" s="100">
        <v>5000</v>
      </c>
      <c r="M126" s="100">
        <v>0</v>
      </c>
      <c r="N126" s="100">
        <v>5000</v>
      </c>
      <c r="O126" s="100">
        <v>0</v>
      </c>
      <c r="P126" s="100">
        <v>5000</v>
      </c>
      <c r="Q126" s="100">
        <v>0</v>
      </c>
    </row>
    <row r="127" spans="1:17" ht="48" customHeight="1">
      <c r="A127" s="99"/>
      <c r="B127" s="29"/>
      <c r="C127" s="22" t="s">
        <v>121</v>
      </c>
      <c r="D127" s="30" t="s">
        <v>26</v>
      </c>
      <c r="E127" s="30" t="s">
        <v>12</v>
      </c>
      <c r="F127" s="30" t="s">
        <v>15</v>
      </c>
      <c r="G127" s="30" t="s">
        <v>9</v>
      </c>
      <c r="H127" s="30" t="s">
        <v>112</v>
      </c>
      <c r="I127" s="30" t="s">
        <v>55</v>
      </c>
      <c r="J127" s="30"/>
      <c r="K127" s="110">
        <f t="shared" si="28"/>
        <v>10000</v>
      </c>
      <c r="L127" s="100">
        <f>SUM(L128)</f>
        <v>10000</v>
      </c>
      <c r="M127" s="100">
        <f>SUM(M128)</f>
        <v>0</v>
      </c>
      <c r="N127" s="100">
        <f aca="true" t="shared" si="47" ref="N127:Q128">SUM(N128)</f>
        <v>10000</v>
      </c>
      <c r="O127" s="100">
        <f t="shared" si="47"/>
        <v>0</v>
      </c>
      <c r="P127" s="100">
        <f t="shared" si="47"/>
        <v>10000</v>
      </c>
      <c r="Q127" s="100">
        <f t="shared" si="47"/>
        <v>0</v>
      </c>
    </row>
    <row r="128" spans="1:17" ht="20.25" customHeight="1">
      <c r="A128" s="99"/>
      <c r="B128" s="29"/>
      <c r="C128" s="22" t="s">
        <v>122</v>
      </c>
      <c r="D128" s="30" t="s">
        <v>26</v>
      </c>
      <c r="E128" s="30" t="s">
        <v>12</v>
      </c>
      <c r="F128" s="30" t="s">
        <v>15</v>
      </c>
      <c r="G128" s="30" t="s">
        <v>9</v>
      </c>
      <c r="H128" s="30" t="s">
        <v>158</v>
      </c>
      <c r="I128" s="30" t="s">
        <v>55</v>
      </c>
      <c r="J128" s="30" t="s">
        <v>147</v>
      </c>
      <c r="K128" s="110">
        <f t="shared" si="28"/>
        <v>10000</v>
      </c>
      <c r="L128" s="100">
        <f>SUM(L129)</f>
        <v>10000</v>
      </c>
      <c r="M128" s="100">
        <f>SUM(M129)</f>
        <v>0</v>
      </c>
      <c r="N128" s="100">
        <f t="shared" si="47"/>
        <v>10000</v>
      </c>
      <c r="O128" s="100">
        <f t="shared" si="47"/>
        <v>0</v>
      </c>
      <c r="P128" s="100">
        <f t="shared" si="47"/>
        <v>10000</v>
      </c>
      <c r="Q128" s="100">
        <f t="shared" si="47"/>
        <v>0</v>
      </c>
    </row>
    <row r="129" spans="1:17" ht="17.25" customHeight="1">
      <c r="A129" s="99"/>
      <c r="B129" s="29"/>
      <c r="C129" s="22" t="s">
        <v>59</v>
      </c>
      <c r="D129" s="30" t="s">
        <v>26</v>
      </c>
      <c r="E129" s="30" t="s">
        <v>12</v>
      </c>
      <c r="F129" s="30" t="s">
        <v>15</v>
      </c>
      <c r="G129" s="30" t="s">
        <v>9</v>
      </c>
      <c r="H129" s="30" t="s">
        <v>158</v>
      </c>
      <c r="I129" s="30" t="s">
        <v>55</v>
      </c>
      <c r="J129" s="30" t="s">
        <v>60</v>
      </c>
      <c r="K129" s="110">
        <f t="shared" si="28"/>
        <v>10000</v>
      </c>
      <c r="L129" s="100">
        <v>10000</v>
      </c>
      <c r="M129" s="100">
        <v>0</v>
      </c>
      <c r="N129" s="100">
        <v>10000</v>
      </c>
      <c r="O129" s="100">
        <v>0</v>
      </c>
      <c r="P129" s="100">
        <v>10000</v>
      </c>
      <c r="Q129" s="100">
        <v>0</v>
      </c>
    </row>
    <row r="130" spans="1:17" ht="26.25" customHeight="1" hidden="1">
      <c r="A130" s="99"/>
      <c r="B130" s="106"/>
      <c r="C130" s="22" t="s">
        <v>69</v>
      </c>
      <c r="D130" s="32" t="s">
        <v>26</v>
      </c>
      <c r="E130" s="32" t="s">
        <v>12</v>
      </c>
      <c r="F130" s="32" t="s">
        <v>15</v>
      </c>
      <c r="G130" s="32" t="s">
        <v>9</v>
      </c>
      <c r="H130" s="32" t="s">
        <v>112</v>
      </c>
      <c r="I130" s="102" t="s">
        <v>55</v>
      </c>
      <c r="J130" s="32"/>
      <c r="K130" s="110">
        <f t="shared" si="28"/>
        <v>0</v>
      </c>
      <c r="L130" s="100">
        <f aca="true" t="shared" si="48" ref="L130:Q131">SUM(L131)</f>
        <v>0</v>
      </c>
      <c r="M130" s="100">
        <f t="shared" si="48"/>
        <v>0</v>
      </c>
      <c r="N130" s="100">
        <f t="shared" si="48"/>
        <v>0</v>
      </c>
      <c r="O130" s="100">
        <f t="shared" si="48"/>
        <v>0</v>
      </c>
      <c r="P130" s="100">
        <f t="shared" si="48"/>
        <v>0</v>
      </c>
      <c r="Q130" s="100">
        <f t="shared" si="48"/>
        <v>0</v>
      </c>
    </row>
    <row r="131" spans="1:17" ht="30" hidden="1">
      <c r="A131" s="99"/>
      <c r="B131" s="29"/>
      <c r="C131" s="22" t="s">
        <v>119</v>
      </c>
      <c r="D131" s="30" t="s">
        <v>26</v>
      </c>
      <c r="E131" s="30" t="s">
        <v>12</v>
      </c>
      <c r="F131" s="30" t="s">
        <v>15</v>
      </c>
      <c r="G131" s="30" t="s">
        <v>9</v>
      </c>
      <c r="H131" s="30" t="s">
        <v>203</v>
      </c>
      <c r="I131" s="30" t="s">
        <v>55</v>
      </c>
      <c r="J131" s="30" t="s">
        <v>124</v>
      </c>
      <c r="K131" s="110">
        <f t="shared" si="28"/>
        <v>0</v>
      </c>
      <c r="L131" s="100">
        <f t="shared" si="48"/>
        <v>0</v>
      </c>
      <c r="M131" s="100">
        <f t="shared" si="48"/>
        <v>0</v>
      </c>
      <c r="N131" s="100">
        <f t="shared" si="48"/>
        <v>0</v>
      </c>
      <c r="O131" s="100">
        <f t="shared" si="48"/>
        <v>0</v>
      </c>
      <c r="P131" s="100">
        <f t="shared" si="48"/>
        <v>0</v>
      </c>
      <c r="Q131" s="100">
        <f t="shared" si="48"/>
        <v>0</v>
      </c>
    </row>
    <row r="132" spans="1:17" ht="30" hidden="1">
      <c r="A132" s="99"/>
      <c r="B132" s="29"/>
      <c r="C132" s="22" t="s">
        <v>120</v>
      </c>
      <c r="D132" s="30" t="s">
        <v>26</v>
      </c>
      <c r="E132" s="30" t="s">
        <v>12</v>
      </c>
      <c r="F132" s="30" t="s">
        <v>15</v>
      </c>
      <c r="G132" s="30" t="s">
        <v>9</v>
      </c>
      <c r="H132" s="30" t="s">
        <v>203</v>
      </c>
      <c r="I132" s="30" t="s">
        <v>55</v>
      </c>
      <c r="J132" s="30" t="s">
        <v>104</v>
      </c>
      <c r="K132" s="110"/>
      <c r="L132" s="100">
        <v>0</v>
      </c>
      <c r="M132" s="100">
        <v>0</v>
      </c>
      <c r="N132" s="100">
        <v>0</v>
      </c>
      <c r="O132" s="100">
        <v>0</v>
      </c>
      <c r="P132" s="100">
        <v>0</v>
      </c>
      <c r="Q132" s="100">
        <v>0</v>
      </c>
    </row>
    <row r="133" spans="1:17" ht="21" customHeight="1">
      <c r="A133" s="99"/>
      <c r="B133" s="29"/>
      <c r="C133" s="22" t="s">
        <v>63</v>
      </c>
      <c r="D133" s="30" t="s">
        <v>26</v>
      </c>
      <c r="E133" s="30" t="s">
        <v>12</v>
      </c>
      <c r="F133" s="30" t="s">
        <v>15</v>
      </c>
      <c r="G133" s="30" t="s">
        <v>9</v>
      </c>
      <c r="H133" s="30" t="s">
        <v>138</v>
      </c>
      <c r="I133" s="30" t="s">
        <v>55</v>
      </c>
      <c r="J133" s="30"/>
      <c r="K133" s="110">
        <f t="shared" si="28"/>
        <v>100000</v>
      </c>
      <c r="L133" s="100">
        <f>SUM(L134)</f>
        <v>100000</v>
      </c>
      <c r="M133" s="100">
        <f>SUM(M134)</f>
        <v>0</v>
      </c>
      <c r="N133" s="100">
        <f aca="true" t="shared" si="49" ref="N133:Q134">SUM(N134)</f>
        <v>100000</v>
      </c>
      <c r="O133" s="100">
        <f t="shared" si="49"/>
        <v>0</v>
      </c>
      <c r="P133" s="100">
        <f t="shared" si="49"/>
        <v>100000</v>
      </c>
      <c r="Q133" s="100">
        <f t="shared" si="49"/>
        <v>0</v>
      </c>
    </row>
    <row r="134" spans="1:17" ht="36.75" customHeight="1">
      <c r="A134" s="99"/>
      <c r="B134" s="29"/>
      <c r="C134" s="22" t="s">
        <v>119</v>
      </c>
      <c r="D134" s="30" t="s">
        <v>26</v>
      </c>
      <c r="E134" s="30" t="s">
        <v>12</v>
      </c>
      <c r="F134" s="30" t="s">
        <v>15</v>
      </c>
      <c r="G134" s="30" t="s">
        <v>9</v>
      </c>
      <c r="H134" s="30" t="s">
        <v>138</v>
      </c>
      <c r="I134" s="30" t="s">
        <v>55</v>
      </c>
      <c r="J134" s="30" t="s">
        <v>124</v>
      </c>
      <c r="K134" s="110">
        <f t="shared" si="28"/>
        <v>100000</v>
      </c>
      <c r="L134" s="100">
        <f>SUM(L135)</f>
        <v>100000</v>
      </c>
      <c r="M134" s="100">
        <f>SUM(M138)</f>
        <v>0</v>
      </c>
      <c r="N134" s="100">
        <f t="shared" si="49"/>
        <v>100000</v>
      </c>
      <c r="O134" s="100">
        <f>SUM(O138)</f>
        <v>0</v>
      </c>
      <c r="P134" s="100">
        <f t="shared" si="49"/>
        <v>100000</v>
      </c>
      <c r="Q134" s="100">
        <f>SUM(Q138)</f>
        <v>0</v>
      </c>
    </row>
    <row r="135" spans="1:17" ht="41.25" customHeight="1">
      <c r="A135" s="99"/>
      <c r="B135" s="29"/>
      <c r="C135" s="22" t="s">
        <v>120</v>
      </c>
      <c r="D135" s="30" t="s">
        <v>26</v>
      </c>
      <c r="E135" s="30" t="s">
        <v>12</v>
      </c>
      <c r="F135" s="30" t="s">
        <v>15</v>
      </c>
      <c r="G135" s="30" t="s">
        <v>9</v>
      </c>
      <c r="H135" s="30" t="s">
        <v>138</v>
      </c>
      <c r="I135" s="30" t="s">
        <v>55</v>
      </c>
      <c r="J135" s="30" t="s">
        <v>104</v>
      </c>
      <c r="K135" s="109">
        <f>SUM(L135:M135)</f>
        <v>100000</v>
      </c>
      <c r="L135" s="100">
        <v>100000</v>
      </c>
      <c r="M135" s="100">
        <v>0</v>
      </c>
      <c r="N135" s="100">
        <v>100000</v>
      </c>
      <c r="O135" s="100">
        <v>0</v>
      </c>
      <c r="P135" s="100">
        <v>100000</v>
      </c>
      <c r="Q135" s="100">
        <v>0</v>
      </c>
    </row>
    <row r="136" spans="1:17" ht="41.25" customHeight="1">
      <c r="A136" s="99"/>
      <c r="B136" s="29"/>
      <c r="C136" s="22" t="s">
        <v>151</v>
      </c>
      <c r="D136" s="30" t="s">
        <v>26</v>
      </c>
      <c r="E136" s="30" t="s">
        <v>12</v>
      </c>
      <c r="F136" s="30" t="s">
        <v>15</v>
      </c>
      <c r="G136" s="30" t="s">
        <v>9</v>
      </c>
      <c r="H136" s="30" t="s">
        <v>152</v>
      </c>
      <c r="I136" s="30" t="s">
        <v>55</v>
      </c>
      <c r="J136" s="30"/>
      <c r="K136" s="109">
        <f>SUM(L136:M136)</f>
        <v>290000</v>
      </c>
      <c r="L136" s="100">
        <f>SUM(L137)</f>
        <v>290000</v>
      </c>
      <c r="M136" s="100">
        <v>0</v>
      </c>
      <c r="N136" s="100">
        <f>SUM(N137)</f>
        <v>290000</v>
      </c>
      <c r="O136" s="100">
        <v>0</v>
      </c>
      <c r="P136" s="100">
        <f>SUM(P137)</f>
        <v>290000</v>
      </c>
      <c r="Q136" s="100">
        <v>0</v>
      </c>
    </row>
    <row r="137" spans="1:17" ht="31.5" customHeight="1">
      <c r="A137" s="99"/>
      <c r="B137" s="29"/>
      <c r="C137" s="22" t="s">
        <v>153</v>
      </c>
      <c r="D137" s="30" t="s">
        <v>26</v>
      </c>
      <c r="E137" s="30" t="s">
        <v>12</v>
      </c>
      <c r="F137" s="30" t="s">
        <v>15</v>
      </c>
      <c r="G137" s="30" t="s">
        <v>9</v>
      </c>
      <c r="H137" s="30" t="s">
        <v>152</v>
      </c>
      <c r="I137" s="30" t="s">
        <v>55</v>
      </c>
      <c r="J137" s="30" t="s">
        <v>154</v>
      </c>
      <c r="K137" s="109">
        <f>SUM(L137:M137)</f>
        <v>290000</v>
      </c>
      <c r="L137" s="100">
        <f>SUM(L138)</f>
        <v>290000</v>
      </c>
      <c r="M137" s="100">
        <v>0</v>
      </c>
      <c r="N137" s="100">
        <f>SUM(N138)</f>
        <v>290000</v>
      </c>
      <c r="O137" s="100">
        <v>0</v>
      </c>
      <c r="P137" s="100">
        <f>SUM(P138)</f>
        <v>290000</v>
      </c>
      <c r="Q137" s="100">
        <v>0</v>
      </c>
    </row>
    <row r="138" spans="1:17" ht="36.75" customHeight="1">
      <c r="A138" s="99"/>
      <c r="B138" s="29"/>
      <c r="C138" s="22" t="s">
        <v>155</v>
      </c>
      <c r="D138" s="30" t="s">
        <v>26</v>
      </c>
      <c r="E138" s="30" t="s">
        <v>12</v>
      </c>
      <c r="F138" s="30" t="s">
        <v>15</v>
      </c>
      <c r="G138" s="30" t="s">
        <v>9</v>
      </c>
      <c r="H138" s="30" t="s">
        <v>152</v>
      </c>
      <c r="I138" s="30" t="s">
        <v>55</v>
      </c>
      <c r="J138" s="30" t="s">
        <v>156</v>
      </c>
      <c r="K138" s="109">
        <f>SUM(L138:M138)</f>
        <v>290000</v>
      </c>
      <c r="L138" s="100">
        <v>290000</v>
      </c>
      <c r="M138" s="100">
        <v>0</v>
      </c>
      <c r="N138" s="100">
        <v>290000</v>
      </c>
      <c r="O138" s="100">
        <v>0</v>
      </c>
      <c r="P138" s="100">
        <v>290000</v>
      </c>
      <c r="Q138" s="100">
        <v>0</v>
      </c>
    </row>
    <row r="139" spans="1:17" ht="45.75" customHeight="1">
      <c r="A139" s="99"/>
      <c r="B139" s="29"/>
      <c r="C139" s="22" t="s">
        <v>216</v>
      </c>
      <c r="D139" s="63" t="s">
        <v>26</v>
      </c>
      <c r="E139" s="63" t="s">
        <v>12</v>
      </c>
      <c r="F139" s="63" t="s">
        <v>15</v>
      </c>
      <c r="G139" s="63" t="s">
        <v>9</v>
      </c>
      <c r="H139" s="63" t="s">
        <v>217</v>
      </c>
      <c r="I139" s="63" t="s">
        <v>55</v>
      </c>
      <c r="J139" s="30"/>
      <c r="K139" s="110"/>
      <c r="L139" s="100">
        <f aca="true" t="shared" si="50" ref="L139:Q140">SUM(L140)</f>
        <v>10000</v>
      </c>
      <c r="M139" s="100">
        <f t="shared" si="50"/>
        <v>0</v>
      </c>
      <c r="N139" s="100">
        <f t="shared" si="50"/>
        <v>10000</v>
      </c>
      <c r="O139" s="100">
        <f t="shared" si="50"/>
        <v>0</v>
      </c>
      <c r="P139" s="100">
        <f t="shared" si="50"/>
        <v>10000</v>
      </c>
      <c r="Q139" s="100">
        <f t="shared" si="50"/>
        <v>0</v>
      </c>
    </row>
    <row r="140" spans="1:17" ht="36.75" customHeight="1">
      <c r="A140" s="99"/>
      <c r="B140" s="29"/>
      <c r="C140" s="22" t="s">
        <v>119</v>
      </c>
      <c r="D140" s="63" t="s">
        <v>26</v>
      </c>
      <c r="E140" s="63" t="s">
        <v>12</v>
      </c>
      <c r="F140" s="63" t="s">
        <v>15</v>
      </c>
      <c r="G140" s="63" t="s">
        <v>9</v>
      </c>
      <c r="H140" s="63" t="s">
        <v>217</v>
      </c>
      <c r="I140" s="63" t="s">
        <v>55</v>
      </c>
      <c r="J140" s="30" t="s">
        <v>124</v>
      </c>
      <c r="K140" s="110"/>
      <c r="L140" s="100">
        <f t="shared" si="50"/>
        <v>10000</v>
      </c>
      <c r="M140" s="100">
        <f t="shared" si="50"/>
        <v>0</v>
      </c>
      <c r="N140" s="100">
        <f t="shared" si="50"/>
        <v>10000</v>
      </c>
      <c r="O140" s="100">
        <f t="shared" si="50"/>
        <v>0</v>
      </c>
      <c r="P140" s="100">
        <f t="shared" si="50"/>
        <v>10000</v>
      </c>
      <c r="Q140" s="100">
        <f t="shared" si="50"/>
        <v>0</v>
      </c>
    </row>
    <row r="141" spans="1:17" ht="36.75" customHeight="1">
      <c r="A141" s="99"/>
      <c r="B141" s="29"/>
      <c r="C141" s="22" t="s">
        <v>120</v>
      </c>
      <c r="D141" s="63" t="s">
        <v>26</v>
      </c>
      <c r="E141" s="63" t="s">
        <v>12</v>
      </c>
      <c r="F141" s="63" t="s">
        <v>15</v>
      </c>
      <c r="G141" s="63" t="s">
        <v>9</v>
      </c>
      <c r="H141" s="63" t="s">
        <v>217</v>
      </c>
      <c r="I141" s="63" t="s">
        <v>55</v>
      </c>
      <c r="J141" s="30" t="s">
        <v>104</v>
      </c>
      <c r="K141" s="110"/>
      <c r="L141" s="100">
        <v>10000</v>
      </c>
      <c r="M141" s="100">
        <v>0</v>
      </c>
      <c r="N141" s="100">
        <v>10000</v>
      </c>
      <c r="O141" s="100">
        <v>0</v>
      </c>
      <c r="P141" s="100">
        <v>10000</v>
      </c>
      <c r="Q141" s="100">
        <v>0</v>
      </c>
    </row>
    <row r="142" spans="1:17" ht="53.25" customHeight="1" hidden="1">
      <c r="A142" s="99"/>
      <c r="B142" s="29"/>
      <c r="C142" s="25" t="s">
        <v>190</v>
      </c>
      <c r="D142" s="30" t="s">
        <v>26</v>
      </c>
      <c r="E142" s="30" t="s">
        <v>157</v>
      </c>
      <c r="F142" s="30" t="s">
        <v>38</v>
      </c>
      <c r="G142" s="30" t="s">
        <v>55</v>
      </c>
      <c r="H142" s="30" t="s">
        <v>112</v>
      </c>
      <c r="I142" s="30" t="s">
        <v>55</v>
      </c>
      <c r="J142" s="30"/>
      <c r="K142" s="110"/>
      <c r="L142" s="100">
        <f aca="true" t="shared" si="51" ref="L142:Q142">SUM(L143+L149)</f>
        <v>0</v>
      </c>
      <c r="M142" s="100">
        <f>SUM(M143+M149)</f>
        <v>0</v>
      </c>
      <c r="N142" s="100">
        <f t="shared" si="51"/>
        <v>0</v>
      </c>
      <c r="O142" s="100">
        <f t="shared" si="51"/>
        <v>0</v>
      </c>
      <c r="P142" s="100">
        <f t="shared" si="51"/>
        <v>0</v>
      </c>
      <c r="Q142" s="100">
        <f t="shared" si="51"/>
        <v>0</v>
      </c>
    </row>
    <row r="143" spans="1:17" ht="53.25" customHeight="1" hidden="1">
      <c r="A143" s="99"/>
      <c r="B143" s="29"/>
      <c r="C143" s="22" t="s">
        <v>191</v>
      </c>
      <c r="D143" s="30" t="s">
        <v>26</v>
      </c>
      <c r="E143" s="30" t="s">
        <v>157</v>
      </c>
      <c r="F143" s="30" t="s">
        <v>17</v>
      </c>
      <c r="G143" s="30" t="s">
        <v>55</v>
      </c>
      <c r="H143" s="30" t="s">
        <v>112</v>
      </c>
      <c r="I143" s="30" t="s">
        <v>55</v>
      </c>
      <c r="J143" s="30"/>
      <c r="K143" s="110"/>
      <c r="L143" s="100">
        <f>SUM(L146+L150+L148)</f>
        <v>0</v>
      </c>
      <c r="M143" s="100">
        <f aca="true" t="shared" si="52" ref="L143:Q144">SUM(M144)</f>
        <v>0</v>
      </c>
      <c r="N143" s="100">
        <f>SUM(N146+N150)</f>
        <v>0</v>
      </c>
      <c r="O143" s="100">
        <f>SUM(O146+O150)</f>
        <v>0</v>
      </c>
      <c r="P143" s="100">
        <f>SUM(P146+P150)</f>
        <v>0</v>
      </c>
      <c r="Q143" s="100">
        <f>SUM(Q146+Q150)</f>
        <v>0</v>
      </c>
    </row>
    <row r="144" spans="1:17" ht="53.25" customHeight="1" hidden="1">
      <c r="A144" s="99"/>
      <c r="B144" s="29"/>
      <c r="C144" s="22" t="s">
        <v>192</v>
      </c>
      <c r="D144" s="30" t="s">
        <v>26</v>
      </c>
      <c r="E144" s="30" t="s">
        <v>157</v>
      </c>
      <c r="F144" s="30" t="s">
        <v>17</v>
      </c>
      <c r="G144" s="30" t="s">
        <v>8</v>
      </c>
      <c r="H144" s="30" t="s">
        <v>186</v>
      </c>
      <c r="I144" s="30" t="s">
        <v>55</v>
      </c>
      <c r="J144" s="30" t="s">
        <v>124</v>
      </c>
      <c r="K144" s="110"/>
      <c r="L144" s="100">
        <f t="shared" si="52"/>
        <v>0</v>
      </c>
      <c r="M144" s="100">
        <f t="shared" si="52"/>
        <v>0</v>
      </c>
      <c r="N144" s="100">
        <f t="shared" si="52"/>
        <v>0</v>
      </c>
      <c r="O144" s="100">
        <f t="shared" si="52"/>
        <v>0</v>
      </c>
      <c r="P144" s="100">
        <f t="shared" si="52"/>
        <v>0</v>
      </c>
      <c r="Q144" s="100">
        <f t="shared" si="52"/>
        <v>0</v>
      </c>
    </row>
    <row r="145" spans="1:17" ht="53.25" customHeight="1" hidden="1">
      <c r="A145" s="99"/>
      <c r="B145" s="29"/>
      <c r="C145" s="22" t="s">
        <v>120</v>
      </c>
      <c r="D145" s="30" t="s">
        <v>26</v>
      </c>
      <c r="E145" s="30" t="s">
        <v>157</v>
      </c>
      <c r="F145" s="30" t="s">
        <v>17</v>
      </c>
      <c r="G145" s="30" t="s">
        <v>8</v>
      </c>
      <c r="H145" s="30" t="s">
        <v>186</v>
      </c>
      <c r="I145" s="30" t="s">
        <v>55</v>
      </c>
      <c r="J145" s="30" t="s">
        <v>104</v>
      </c>
      <c r="K145" s="110"/>
      <c r="L145" s="100">
        <v>0</v>
      </c>
      <c r="M145" s="100">
        <v>0</v>
      </c>
      <c r="N145" s="100">
        <v>0</v>
      </c>
      <c r="O145" s="100">
        <v>0</v>
      </c>
      <c r="P145" s="100">
        <v>0</v>
      </c>
      <c r="Q145" s="100">
        <v>0</v>
      </c>
    </row>
    <row r="146" spans="1:17" ht="53.25" customHeight="1" hidden="1">
      <c r="A146" s="99"/>
      <c r="B146" s="29"/>
      <c r="C146" s="22" t="s">
        <v>193</v>
      </c>
      <c r="D146" s="30" t="s">
        <v>26</v>
      </c>
      <c r="E146" s="30" t="s">
        <v>157</v>
      </c>
      <c r="F146" s="30" t="s">
        <v>17</v>
      </c>
      <c r="G146" s="30" t="s">
        <v>9</v>
      </c>
      <c r="H146" s="30" t="s">
        <v>186</v>
      </c>
      <c r="I146" s="30" t="s">
        <v>55</v>
      </c>
      <c r="J146" s="30" t="s">
        <v>124</v>
      </c>
      <c r="K146" s="110"/>
      <c r="L146" s="100">
        <f aca="true" t="shared" si="53" ref="L146:Q146">SUM(L147)</f>
        <v>0</v>
      </c>
      <c r="M146" s="100">
        <f t="shared" si="53"/>
        <v>0</v>
      </c>
      <c r="N146" s="100">
        <f t="shared" si="53"/>
        <v>0</v>
      </c>
      <c r="O146" s="100">
        <f t="shared" si="53"/>
        <v>0</v>
      </c>
      <c r="P146" s="100">
        <f t="shared" si="53"/>
        <v>0</v>
      </c>
      <c r="Q146" s="100">
        <f t="shared" si="53"/>
        <v>0</v>
      </c>
    </row>
    <row r="147" spans="1:17" ht="53.25" customHeight="1" hidden="1">
      <c r="A147" s="99"/>
      <c r="B147" s="29"/>
      <c r="C147" s="22" t="s">
        <v>120</v>
      </c>
      <c r="D147" s="30" t="s">
        <v>26</v>
      </c>
      <c r="E147" s="30" t="s">
        <v>157</v>
      </c>
      <c r="F147" s="30" t="s">
        <v>17</v>
      </c>
      <c r="G147" s="30" t="s">
        <v>9</v>
      </c>
      <c r="H147" s="30" t="s">
        <v>186</v>
      </c>
      <c r="I147" s="30" t="s">
        <v>55</v>
      </c>
      <c r="J147" s="30" t="s">
        <v>104</v>
      </c>
      <c r="K147" s="110"/>
      <c r="L147" s="100">
        <v>0</v>
      </c>
      <c r="M147" s="100">
        <v>0</v>
      </c>
      <c r="N147" s="100">
        <v>0</v>
      </c>
      <c r="O147" s="100">
        <v>0</v>
      </c>
      <c r="P147" s="100">
        <v>0</v>
      </c>
      <c r="Q147" s="100">
        <v>0</v>
      </c>
    </row>
    <row r="148" spans="1:17" ht="53.25" customHeight="1" hidden="1">
      <c r="A148" s="99"/>
      <c r="B148" s="29"/>
      <c r="C148" s="22" t="s">
        <v>194</v>
      </c>
      <c r="D148" s="30" t="s">
        <v>26</v>
      </c>
      <c r="E148" s="30" t="s">
        <v>157</v>
      </c>
      <c r="F148" s="30" t="s">
        <v>15</v>
      </c>
      <c r="G148" s="30" t="s">
        <v>8</v>
      </c>
      <c r="H148" s="30" t="s">
        <v>123</v>
      </c>
      <c r="I148" s="30" t="s">
        <v>55</v>
      </c>
      <c r="J148" s="30" t="s">
        <v>124</v>
      </c>
      <c r="K148" s="110"/>
      <c r="L148" s="100">
        <f aca="true" t="shared" si="54" ref="L148:Q148">SUM(L149)</f>
        <v>0</v>
      </c>
      <c r="M148" s="100">
        <f t="shared" si="54"/>
        <v>0</v>
      </c>
      <c r="N148" s="100">
        <f t="shared" si="54"/>
        <v>0</v>
      </c>
      <c r="O148" s="100">
        <f t="shared" si="54"/>
        <v>0</v>
      </c>
      <c r="P148" s="100">
        <f t="shared" si="54"/>
        <v>0</v>
      </c>
      <c r="Q148" s="100">
        <f t="shared" si="54"/>
        <v>0</v>
      </c>
    </row>
    <row r="149" spans="1:17" ht="53.25" customHeight="1" hidden="1">
      <c r="A149" s="99"/>
      <c r="B149" s="29"/>
      <c r="C149" s="22" t="s">
        <v>119</v>
      </c>
      <c r="D149" s="30" t="s">
        <v>26</v>
      </c>
      <c r="E149" s="30" t="s">
        <v>157</v>
      </c>
      <c r="F149" s="30" t="s">
        <v>15</v>
      </c>
      <c r="G149" s="30" t="s">
        <v>8</v>
      </c>
      <c r="H149" s="30" t="s">
        <v>123</v>
      </c>
      <c r="I149" s="30" t="s">
        <v>55</v>
      </c>
      <c r="J149" s="30" t="s">
        <v>104</v>
      </c>
      <c r="K149" s="110"/>
      <c r="L149" s="100">
        <v>0</v>
      </c>
      <c r="M149" s="100">
        <v>0</v>
      </c>
      <c r="N149" s="100">
        <v>0</v>
      </c>
      <c r="O149" s="100">
        <v>0</v>
      </c>
      <c r="P149" s="100">
        <v>0</v>
      </c>
      <c r="Q149" s="100">
        <v>0</v>
      </c>
    </row>
    <row r="150" spans="1:17" ht="53.25" customHeight="1" hidden="1">
      <c r="A150" s="99"/>
      <c r="B150" s="29"/>
      <c r="C150" s="22" t="s">
        <v>195</v>
      </c>
      <c r="D150" s="30" t="s">
        <v>26</v>
      </c>
      <c r="E150" s="30" t="s">
        <v>12</v>
      </c>
      <c r="F150" s="30" t="s">
        <v>25</v>
      </c>
      <c r="G150" s="30" t="s">
        <v>9</v>
      </c>
      <c r="H150" s="30" t="s">
        <v>114</v>
      </c>
      <c r="I150" s="30" t="s">
        <v>55</v>
      </c>
      <c r="J150" s="30"/>
      <c r="K150" s="109">
        <f>SUM(L150:M150)</f>
        <v>0</v>
      </c>
      <c r="L150" s="100">
        <f aca="true" t="shared" si="55" ref="L150:Q151">SUM(L151)</f>
        <v>0</v>
      </c>
      <c r="M150" s="100">
        <f t="shared" si="55"/>
        <v>0</v>
      </c>
      <c r="N150" s="100">
        <f t="shared" si="55"/>
        <v>0</v>
      </c>
      <c r="O150" s="100">
        <f t="shared" si="55"/>
        <v>0</v>
      </c>
      <c r="P150" s="100">
        <f t="shared" si="55"/>
        <v>0</v>
      </c>
      <c r="Q150" s="100">
        <f t="shared" si="55"/>
        <v>0</v>
      </c>
    </row>
    <row r="151" spans="1:17" ht="53.25" customHeight="1" hidden="1">
      <c r="A151" s="99"/>
      <c r="B151" s="29"/>
      <c r="C151" s="22" t="s">
        <v>196</v>
      </c>
      <c r="D151" s="30" t="s">
        <v>26</v>
      </c>
      <c r="E151" s="30" t="s">
        <v>157</v>
      </c>
      <c r="F151" s="30" t="s">
        <v>25</v>
      </c>
      <c r="G151" s="30" t="s">
        <v>9</v>
      </c>
      <c r="H151" s="30" t="s">
        <v>114</v>
      </c>
      <c r="I151" s="30" t="s">
        <v>55</v>
      </c>
      <c r="J151" s="30" t="s">
        <v>197</v>
      </c>
      <c r="K151" s="110">
        <f>SUM(L151:M151)</f>
        <v>0</v>
      </c>
      <c r="L151" s="100">
        <f t="shared" si="55"/>
        <v>0</v>
      </c>
      <c r="M151" s="100">
        <f t="shared" si="55"/>
        <v>0</v>
      </c>
      <c r="N151" s="100">
        <f t="shared" si="55"/>
        <v>0</v>
      </c>
      <c r="O151" s="100">
        <f t="shared" si="55"/>
        <v>0</v>
      </c>
      <c r="P151" s="100">
        <f t="shared" si="55"/>
        <v>0</v>
      </c>
      <c r="Q151" s="100">
        <f t="shared" si="55"/>
        <v>0</v>
      </c>
    </row>
    <row r="152" spans="1:17" ht="53.25" customHeight="1" hidden="1">
      <c r="A152" s="99"/>
      <c r="B152" s="29"/>
      <c r="C152" s="22" t="s">
        <v>198</v>
      </c>
      <c r="D152" s="30" t="s">
        <v>26</v>
      </c>
      <c r="E152" s="30" t="s">
        <v>157</v>
      </c>
      <c r="F152" s="30" t="s">
        <v>25</v>
      </c>
      <c r="G152" s="30" t="s">
        <v>9</v>
      </c>
      <c r="H152" s="30" t="s">
        <v>114</v>
      </c>
      <c r="I152" s="30" t="s">
        <v>55</v>
      </c>
      <c r="J152" s="30" t="s">
        <v>199</v>
      </c>
      <c r="K152" s="110">
        <f>SUM(L152:M152)</f>
        <v>0</v>
      </c>
      <c r="L152" s="100">
        <v>0</v>
      </c>
      <c r="M152" s="100">
        <v>0</v>
      </c>
      <c r="N152" s="100">
        <v>0</v>
      </c>
      <c r="O152" s="100">
        <v>0</v>
      </c>
      <c r="P152" s="100">
        <v>0</v>
      </c>
      <c r="Q152" s="100">
        <v>0</v>
      </c>
    </row>
    <row r="153" spans="1:17" ht="53.25" customHeight="1" hidden="1">
      <c r="A153" s="99"/>
      <c r="B153" s="106">
        <v>2</v>
      </c>
      <c r="C153" s="31" t="s">
        <v>169</v>
      </c>
      <c r="D153" s="27" t="s">
        <v>174</v>
      </c>
      <c r="E153" s="27" t="s">
        <v>55</v>
      </c>
      <c r="F153" s="27" t="s">
        <v>38</v>
      </c>
      <c r="G153" s="27" t="s">
        <v>55</v>
      </c>
      <c r="H153" s="27" t="s">
        <v>112</v>
      </c>
      <c r="I153" s="30" t="s">
        <v>55</v>
      </c>
      <c r="J153" s="27"/>
      <c r="K153" s="110"/>
      <c r="L153" s="100">
        <f aca="true" t="shared" si="56" ref="L153:Q153">SUM(L154+L162)</f>
        <v>0</v>
      </c>
      <c r="M153" s="100">
        <f t="shared" si="56"/>
        <v>0</v>
      </c>
      <c r="N153" s="100">
        <f t="shared" si="56"/>
        <v>0</v>
      </c>
      <c r="O153" s="100">
        <f t="shared" si="56"/>
        <v>0</v>
      </c>
      <c r="P153" s="100">
        <f t="shared" si="56"/>
        <v>0</v>
      </c>
      <c r="Q153" s="100">
        <f t="shared" si="56"/>
        <v>0</v>
      </c>
    </row>
    <row r="154" spans="1:17" ht="53.25" customHeight="1" hidden="1">
      <c r="A154" s="99"/>
      <c r="B154" s="29"/>
      <c r="C154" s="25" t="s">
        <v>170</v>
      </c>
      <c r="D154" s="32" t="s">
        <v>174</v>
      </c>
      <c r="E154" s="32" t="s">
        <v>8</v>
      </c>
      <c r="F154" s="32" t="s">
        <v>38</v>
      </c>
      <c r="G154" s="32" t="s">
        <v>55</v>
      </c>
      <c r="H154" s="32" t="s">
        <v>112</v>
      </c>
      <c r="I154" s="102" t="s">
        <v>55</v>
      </c>
      <c r="J154" s="32"/>
      <c r="K154" s="110"/>
      <c r="L154" s="101">
        <f>SUM(L155)</f>
        <v>0</v>
      </c>
      <c r="M154" s="101">
        <f aca="true" t="shared" si="57" ref="M154:Q157">SUM(M155)</f>
        <v>0</v>
      </c>
      <c r="N154" s="101">
        <f>SUM(N155)</f>
        <v>0</v>
      </c>
      <c r="O154" s="101">
        <f t="shared" si="57"/>
        <v>0</v>
      </c>
      <c r="P154" s="101">
        <f t="shared" si="57"/>
        <v>0</v>
      </c>
      <c r="Q154" s="101">
        <f t="shared" si="57"/>
        <v>0</v>
      </c>
    </row>
    <row r="155" spans="1:17" ht="53.25" customHeight="1" hidden="1">
      <c r="A155" s="99"/>
      <c r="B155" s="29"/>
      <c r="C155" s="22" t="s">
        <v>173</v>
      </c>
      <c r="D155" s="30" t="s">
        <v>174</v>
      </c>
      <c r="E155" s="30" t="s">
        <v>8</v>
      </c>
      <c r="F155" s="30" t="s">
        <v>15</v>
      </c>
      <c r="G155" s="30" t="s">
        <v>55</v>
      </c>
      <c r="H155" s="30" t="s">
        <v>112</v>
      </c>
      <c r="I155" s="30" t="s">
        <v>55</v>
      </c>
      <c r="J155" s="30"/>
      <c r="K155" s="110"/>
      <c r="L155" s="101">
        <f aca="true" t="shared" si="58" ref="L155:Q155">SUM(L156)+L159</f>
        <v>0</v>
      </c>
      <c r="M155" s="101">
        <f t="shared" si="58"/>
        <v>0</v>
      </c>
      <c r="N155" s="101">
        <f t="shared" si="58"/>
        <v>0</v>
      </c>
      <c r="O155" s="101">
        <f t="shared" si="58"/>
        <v>0</v>
      </c>
      <c r="P155" s="101">
        <f t="shared" si="58"/>
        <v>0</v>
      </c>
      <c r="Q155" s="101">
        <f t="shared" si="58"/>
        <v>0</v>
      </c>
    </row>
    <row r="156" spans="1:17" ht="53.25" customHeight="1" hidden="1">
      <c r="A156" s="99"/>
      <c r="B156" s="29"/>
      <c r="C156" s="22" t="s">
        <v>175</v>
      </c>
      <c r="D156" s="30" t="s">
        <v>174</v>
      </c>
      <c r="E156" s="30" t="s">
        <v>8</v>
      </c>
      <c r="F156" s="30" t="s">
        <v>15</v>
      </c>
      <c r="G156" s="30" t="s">
        <v>9</v>
      </c>
      <c r="H156" s="30" t="s">
        <v>23</v>
      </c>
      <c r="I156" s="30" t="s">
        <v>55</v>
      </c>
      <c r="J156" s="30"/>
      <c r="K156" s="110"/>
      <c r="L156" s="101">
        <f>SUM(L157)</f>
        <v>0</v>
      </c>
      <c r="M156" s="101">
        <f t="shared" si="57"/>
        <v>0</v>
      </c>
      <c r="N156" s="101">
        <f t="shared" si="57"/>
        <v>0</v>
      </c>
      <c r="O156" s="101">
        <f t="shared" si="57"/>
        <v>0</v>
      </c>
      <c r="P156" s="101">
        <f t="shared" si="57"/>
        <v>0</v>
      </c>
      <c r="Q156" s="101">
        <f t="shared" si="57"/>
        <v>0</v>
      </c>
    </row>
    <row r="157" spans="1:17" ht="53.25" customHeight="1" hidden="1">
      <c r="A157" s="99"/>
      <c r="B157" s="29"/>
      <c r="C157" s="22" t="s">
        <v>119</v>
      </c>
      <c r="D157" s="30" t="s">
        <v>174</v>
      </c>
      <c r="E157" s="30" t="s">
        <v>8</v>
      </c>
      <c r="F157" s="30" t="s">
        <v>15</v>
      </c>
      <c r="G157" s="30" t="s">
        <v>9</v>
      </c>
      <c r="H157" s="30" t="s">
        <v>23</v>
      </c>
      <c r="I157" s="30" t="s">
        <v>55</v>
      </c>
      <c r="J157" s="30" t="s">
        <v>124</v>
      </c>
      <c r="K157" s="110"/>
      <c r="L157" s="101">
        <f>SUM(L158)</f>
        <v>0</v>
      </c>
      <c r="M157" s="101">
        <f t="shared" si="57"/>
        <v>0</v>
      </c>
      <c r="N157" s="101">
        <f t="shared" si="57"/>
        <v>0</v>
      </c>
      <c r="O157" s="101">
        <f t="shared" si="57"/>
        <v>0</v>
      </c>
      <c r="P157" s="101">
        <f t="shared" si="57"/>
        <v>0</v>
      </c>
      <c r="Q157" s="101">
        <f t="shared" si="57"/>
        <v>0</v>
      </c>
    </row>
    <row r="158" spans="1:17" ht="53.25" customHeight="1" hidden="1">
      <c r="A158" s="99"/>
      <c r="B158" s="29"/>
      <c r="C158" s="22" t="s">
        <v>120</v>
      </c>
      <c r="D158" s="30" t="s">
        <v>174</v>
      </c>
      <c r="E158" s="30" t="s">
        <v>8</v>
      </c>
      <c r="F158" s="30" t="s">
        <v>15</v>
      </c>
      <c r="G158" s="30" t="s">
        <v>9</v>
      </c>
      <c r="H158" s="30" t="s">
        <v>23</v>
      </c>
      <c r="I158" s="30" t="s">
        <v>55</v>
      </c>
      <c r="J158" s="30" t="s">
        <v>104</v>
      </c>
      <c r="K158" s="110"/>
      <c r="L158" s="100">
        <v>0</v>
      </c>
      <c r="M158" s="100">
        <v>0</v>
      </c>
      <c r="N158" s="100">
        <v>0</v>
      </c>
      <c r="O158" s="100">
        <v>0</v>
      </c>
      <c r="P158" s="100">
        <v>0</v>
      </c>
      <c r="Q158" s="100">
        <v>0</v>
      </c>
    </row>
    <row r="159" spans="1:17" ht="53.25" customHeight="1" hidden="1">
      <c r="A159" s="99"/>
      <c r="B159" s="29"/>
      <c r="C159" s="22" t="s">
        <v>176</v>
      </c>
      <c r="D159" s="30" t="s">
        <v>174</v>
      </c>
      <c r="E159" s="30" t="s">
        <v>8</v>
      </c>
      <c r="F159" s="30" t="s">
        <v>15</v>
      </c>
      <c r="G159" s="30" t="s">
        <v>9</v>
      </c>
      <c r="H159" s="30" t="s">
        <v>123</v>
      </c>
      <c r="I159" s="30" t="s">
        <v>55</v>
      </c>
      <c r="J159" s="30"/>
      <c r="K159" s="110"/>
      <c r="L159" s="101">
        <f>SUM(L160)</f>
        <v>0</v>
      </c>
      <c r="M159" s="101">
        <f aca="true" t="shared" si="59" ref="M159:Q160">SUM(M160)</f>
        <v>0</v>
      </c>
      <c r="N159" s="101">
        <f t="shared" si="59"/>
        <v>0</v>
      </c>
      <c r="O159" s="101">
        <f t="shared" si="59"/>
        <v>0</v>
      </c>
      <c r="P159" s="101">
        <f t="shared" si="59"/>
        <v>0</v>
      </c>
      <c r="Q159" s="101">
        <f t="shared" si="59"/>
        <v>0</v>
      </c>
    </row>
    <row r="160" spans="1:17" ht="53.25" customHeight="1" hidden="1">
      <c r="A160" s="99"/>
      <c r="B160" s="29"/>
      <c r="C160" s="22" t="s">
        <v>119</v>
      </c>
      <c r="D160" s="30" t="s">
        <v>174</v>
      </c>
      <c r="E160" s="30" t="s">
        <v>8</v>
      </c>
      <c r="F160" s="30" t="s">
        <v>15</v>
      </c>
      <c r="G160" s="30" t="s">
        <v>9</v>
      </c>
      <c r="H160" s="30" t="s">
        <v>123</v>
      </c>
      <c r="I160" s="30" t="s">
        <v>55</v>
      </c>
      <c r="J160" s="30" t="s">
        <v>124</v>
      </c>
      <c r="K160" s="110"/>
      <c r="L160" s="101">
        <f>SUM(L161)</f>
        <v>0</v>
      </c>
      <c r="M160" s="101">
        <f t="shared" si="59"/>
        <v>0</v>
      </c>
      <c r="N160" s="101">
        <f t="shared" si="59"/>
        <v>0</v>
      </c>
      <c r="O160" s="101">
        <f t="shared" si="59"/>
        <v>0</v>
      </c>
      <c r="P160" s="101">
        <f t="shared" si="59"/>
        <v>0</v>
      </c>
      <c r="Q160" s="101">
        <f>SUM(Q161)</f>
        <v>0</v>
      </c>
    </row>
    <row r="161" spans="1:17" ht="53.25" customHeight="1" hidden="1">
      <c r="A161" s="99"/>
      <c r="B161" s="29"/>
      <c r="C161" s="22" t="s">
        <v>120</v>
      </c>
      <c r="D161" s="30" t="s">
        <v>174</v>
      </c>
      <c r="E161" s="30" t="s">
        <v>8</v>
      </c>
      <c r="F161" s="30" t="s">
        <v>15</v>
      </c>
      <c r="G161" s="30" t="s">
        <v>9</v>
      </c>
      <c r="H161" s="30" t="s">
        <v>123</v>
      </c>
      <c r="I161" s="30" t="s">
        <v>55</v>
      </c>
      <c r="J161" s="30" t="s">
        <v>104</v>
      </c>
      <c r="K161" s="110"/>
      <c r="L161" s="100">
        <v>0</v>
      </c>
      <c r="M161" s="100">
        <v>0</v>
      </c>
      <c r="N161" s="100">
        <v>0</v>
      </c>
      <c r="O161" s="100">
        <v>0</v>
      </c>
      <c r="P161" s="100">
        <v>0</v>
      </c>
      <c r="Q161" s="100">
        <v>0</v>
      </c>
    </row>
    <row r="162" spans="1:17" ht="53.25" customHeight="1" hidden="1">
      <c r="A162" s="99"/>
      <c r="B162" s="106"/>
      <c r="C162" s="25" t="s">
        <v>172</v>
      </c>
      <c r="D162" s="30" t="s">
        <v>174</v>
      </c>
      <c r="E162" s="30" t="s">
        <v>9</v>
      </c>
      <c r="F162" s="30" t="s">
        <v>38</v>
      </c>
      <c r="G162" s="30" t="s">
        <v>55</v>
      </c>
      <c r="H162" s="30" t="s">
        <v>112</v>
      </c>
      <c r="I162" s="30" t="s">
        <v>55</v>
      </c>
      <c r="J162" s="30"/>
      <c r="K162" s="110"/>
      <c r="L162" s="100">
        <f aca="true" t="shared" si="60" ref="L162:Q162">SUM(L163)</f>
        <v>0</v>
      </c>
      <c r="M162" s="100">
        <f t="shared" si="60"/>
        <v>0</v>
      </c>
      <c r="N162" s="100">
        <f t="shared" si="60"/>
        <v>0</v>
      </c>
      <c r="O162" s="100">
        <f t="shared" si="60"/>
        <v>0</v>
      </c>
      <c r="P162" s="100">
        <f t="shared" si="60"/>
        <v>0</v>
      </c>
      <c r="Q162" s="100">
        <f t="shared" si="60"/>
        <v>0</v>
      </c>
    </row>
    <row r="163" spans="1:17" ht="53.25" customHeight="1" hidden="1">
      <c r="A163" s="99"/>
      <c r="B163" s="29"/>
      <c r="C163" s="22" t="s">
        <v>171</v>
      </c>
      <c r="D163" s="30" t="s">
        <v>174</v>
      </c>
      <c r="E163" s="30" t="s">
        <v>9</v>
      </c>
      <c r="F163" s="30" t="s">
        <v>15</v>
      </c>
      <c r="G163" s="30" t="s">
        <v>55</v>
      </c>
      <c r="H163" s="30" t="s">
        <v>112</v>
      </c>
      <c r="I163" s="30" t="s">
        <v>55</v>
      </c>
      <c r="J163" s="30"/>
      <c r="K163" s="110"/>
      <c r="L163" s="100">
        <f aca="true" t="shared" si="61" ref="L163:Q163">SUM(L164+L167)</f>
        <v>0</v>
      </c>
      <c r="M163" s="100">
        <f t="shared" si="61"/>
        <v>0</v>
      </c>
      <c r="N163" s="100">
        <f t="shared" si="61"/>
        <v>0</v>
      </c>
      <c r="O163" s="100">
        <f t="shared" si="61"/>
        <v>0</v>
      </c>
      <c r="P163" s="100">
        <f t="shared" si="61"/>
        <v>0</v>
      </c>
      <c r="Q163" s="100">
        <f t="shared" si="61"/>
        <v>0</v>
      </c>
    </row>
    <row r="164" spans="1:17" ht="53.25" customHeight="1" hidden="1">
      <c r="A164" s="99"/>
      <c r="B164" s="29"/>
      <c r="C164" s="22" t="s">
        <v>180</v>
      </c>
      <c r="D164" s="30" t="s">
        <v>174</v>
      </c>
      <c r="E164" s="30" t="s">
        <v>9</v>
      </c>
      <c r="F164" s="30" t="s">
        <v>15</v>
      </c>
      <c r="G164" s="30" t="s">
        <v>9</v>
      </c>
      <c r="H164" s="30" t="s">
        <v>23</v>
      </c>
      <c r="I164" s="30" t="s">
        <v>55</v>
      </c>
      <c r="J164" s="30"/>
      <c r="K164" s="110"/>
      <c r="L164" s="100">
        <f>SUM(L165)</f>
        <v>0</v>
      </c>
      <c r="M164" s="100">
        <f aca="true" t="shared" si="62" ref="M164:P165">SUM(M165)</f>
        <v>0</v>
      </c>
      <c r="N164" s="100">
        <f t="shared" si="62"/>
        <v>0</v>
      </c>
      <c r="O164" s="100">
        <f t="shared" si="62"/>
        <v>0</v>
      </c>
      <c r="P164" s="100">
        <f t="shared" si="62"/>
        <v>0</v>
      </c>
      <c r="Q164" s="100">
        <f>SUM(Q165)</f>
        <v>0</v>
      </c>
    </row>
    <row r="165" spans="1:17" ht="30" hidden="1">
      <c r="A165" s="99"/>
      <c r="B165" s="106"/>
      <c r="C165" s="22" t="s">
        <v>119</v>
      </c>
      <c r="D165" s="30" t="s">
        <v>174</v>
      </c>
      <c r="E165" s="30" t="s">
        <v>9</v>
      </c>
      <c r="F165" s="30" t="s">
        <v>15</v>
      </c>
      <c r="G165" s="30" t="s">
        <v>9</v>
      </c>
      <c r="H165" s="30" t="s">
        <v>23</v>
      </c>
      <c r="I165" s="30" t="s">
        <v>55</v>
      </c>
      <c r="J165" s="30" t="s">
        <v>124</v>
      </c>
      <c r="K165" s="110"/>
      <c r="L165" s="100">
        <f>SUM(L166)</f>
        <v>0</v>
      </c>
      <c r="M165" s="100">
        <f t="shared" si="62"/>
        <v>0</v>
      </c>
      <c r="N165" s="100">
        <f t="shared" si="62"/>
        <v>0</v>
      </c>
      <c r="O165" s="100">
        <f t="shared" si="62"/>
        <v>0</v>
      </c>
      <c r="P165" s="100">
        <f t="shared" si="62"/>
        <v>0</v>
      </c>
      <c r="Q165" s="100">
        <f>SUM(Q166)</f>
        <v>0</v>
      </c>
    </row>
    <row r="166" spans="1:17" ht="30" hidden="1">
      <c r="A166" s="99"/>
      <c r="B166" s="29"/>
      <c r="C166" s="22" t="s">
        <v>120</v>
      </c>
      <c r="D166" s="30" t="s">
        <v>174</v>
      </c>
      <c r="E166" s="30" t="s">
        <v>9</v>
      </c>
      <c r="F166" s="30" t="s">
        <v>15</v>
      </c>
      <c r="G166" s="30" t="s">
        <v>9</v>
      </c>
      <c r="H166" s="30" t="s">
        <v>23</v>
      </c>
      <c r="I166" s="30" t="s">
        <v>55</v>
      </c>
      <c r="J166" s="30" t="s">
        <v>104</v>
      </c>
      <c r="K166" s="110"/>
      <c r="L166" s="100">
        <v>0</v>
      </c>
      <c r="M166" s="100">
        <v>0</v>
      </c>
      <c r="N166" s="100">
        <v>0</v>
      </c>
      <c r="O166" s="100"/>
      <c r="P166" s="100">
        <v>0</v>
      </c>
      <c r="Q166" s="100">
        <v>0</v>
      </c>
    </row>
    <row r="167" spans="1:17" ht="60" hidden="1">
      <c r="A167" s="99"/>
      <c r="B167" s="106"/>
      <c r="C167" s="22" t="s">
        <v>181</v>
      </c>
      <c r="D167" s="30" t="s">
        <v>174</v>
      </c>
      <c r="E167" s="30" t="s">
        <v>9</v>
      </c>
      <c r="F167" s="30" t="s">
        <v>15</v>
      </c>
      <c r="G167" s="30" t="s">
        <v>9</v>
      </c>
      <c r="H167" s="30" t="s">
        <v>123</v>
      </c>
      <c r="I167" s="30" t="s">
        <v>55</v>
      </c>
      <c r="J167" s="30"/>
      <c r="K167" s="110"/>
      <c r="L167" s="100">
        <f>SUM(L168)</f>
        <v>0</v>
      </c>
      <c r="M167" s="100">
        <f aca="true" t="shared" si="63" ref="M167:Q168">SUM(M168)</f>
        <v>0</v>
      </c>
      <c r="N167" s="100">
        <f t="shared" si="63"/>
        <v>0</v>
      </c>
      <c r="O167" s="100">
        <f t="shared" si="63"/>
        <v>0</v>
      </c>
      <c r="P167" s="100">
        <f t="shared" si="63"/>
        <v>0</v>
      </c>
      <c r="Q167" s="100">
        <f t="shared" si="63"/>
        <v>0</v>
      </c>
    </row>
    <row r="168" spans="1:17" ht="30" hidden="1">
      <c r="A168" s="99"/>
      <c r="B168" s="29"/>
      <c r="C168" s="22" t="s">
        <v>119</v>
      </c>
      <c r="D168" s="30" t="s">
        <v>174</v>
      </c>
      <c r="E168" s="30" t="s">
        <v>9</v>
      </c>
      <c r="F168" s="30" t="s">
        <v>15</v>
      </c>
      <c r="G168" s="30" t="s">
        <v>9</v>
      </c>
      <c r="H168" s="30" t="s">
        <v>123</v>
      </c>
      <c r="I168" s="30" t="s">
        <v>55</v>
      </c>
      <c r="J168" s="30" t="s">
        <v>124</v>
      </c>
      <c r="K168" s="110"/>
      <c r="L168" s="100">
        <f>SUM(L169)</f>
        <v>0</v>
      </c>
      <c r="M168" s="100">
        <f t="shared" si="63"/>
        <v>0</v>
      </c>
      <c r="N168" s="100">
        <f t="shared" si="63"/>
        <v>0</v>
      </c>
      <c r="O168" s="100">
        <f t="shared" si="63"/>
        <v>0</v>
      </c>
      <c r="P168" s="100">
        <f t="shared" si="63"/>
        <v>0</v>
      </c>
      <c r="Q168" s="100">
        <f t="shared" si="63"/>
        <v>0</v>
      </c>
    </row>
    <row r="169" spans="1:17" ht="0.75" customHeight="1">
      <c r="A169" s="99"/>
      <c r="B169" s="29"/>
      <c r="C169" s="22" t="s">
        <v>120</v>
      </c>
      <c r="D169" s="30" t="s">
        <v>174</v>
      </c>
      <c r="E169" s="30" t="s">
        <v>9</v>
      </c>
      <c r="F169" s="30" t="s">
        <v>15</v>
      </c>
      <c r="G169" s="30" t="s">
        <v>9</v>
      </c>
      <c r="H169" s="30" t="s">
        <v>123</v>
      </c>
      <c r="I169" s="30" t="s">
        <v>55</v>
      </c>
      <c r="J169" s="30" t="s">
        <v>104</v>
      </c>
      <c r="K169" s="110"/>
      <c r="L169" s="100">
        <v>0</v>
      </c>
      <c r="M169" s="100">
        <v>0</v>
      </c>
      <c r="N169" s="100">
        <v>0</v>
      </c>
      <c r="O169" s="100">
        <v>0</v>
      </c>
      <c r="P169" s="100">
        <v>0</v>
      </c>
      <c r="Q169" s="100">
        <v>0</v>
      </c>
    </row>
    <row r="170" spans="1:17" ht="18.75">
      <c r="A170" s="99"/>
      <c r="B170" s="29"/>
      <c r="C170" s="25" t="s">
        <v>47</v>
      </c>
      <c r="D170" s="30"/>
      <c r="E170" s="30"/>
      <c r="F170" s="30"/>
      <c r="G170" s="30"/>
      <c r="H170" s="30"/>
      <c r="I170" s="30"/>
      <c r="J170" s="30"/>
      <c r="K170" s="110"/>
      <c r="L170" s="100">
        <f aca="true" t="shared" si="64" ref="L170:Q170">SUM(L153+L17)</f>
        <v>34411734.44</v>
      </c>
      <c r="M170" s="100">
        <f t="shared" si="64"/>
        <v>406397</v>
      </c>
      <c r="N170" s="100">
        <f t="shared" si="64"/>
        <v>33512629.200000003</v>
      </c>
      <c r="O170" s="100">
        <f t="shared" si="64"/>
        <v>425255</v>
      </c>
      <c r="P170" s="100">
        <f t="shared" si="64"/>
        <v>35260881.5</v>
      </c>
      <c r="Q170" s="100">
        <f t="shared" si="64"/>
        <v>440742</v>
      </c>
    </row>
    <row r="171" spans="1:18" ht="18.75">
      <c r="A171" s="99"/>
      <c r="B171" s="127"/>
      <c r="C171" s="128"/>
      <c r="D171" s="129"/>
      <c r="E171" s="129"/>
      <c r="F171" s="129"/>
      <c r="G171" s="129"/>
      <c r="H171" s="129"/>
      <c r="I171" s="130"/>
      <c r="J171" s="129"/>
      <c r="K171" s="131"/>
      <c r="L171" s="131"/>
      <c r="M171" s="131"/>
      <c r="N171" s="131"/>
      <c r="O171" s="131"/>
      <c r="P171" s="131"/>
      <c r="Q171" s="131"/>
      <c r="R171" s="132"/>
    </row>
    <row r="172" spans="1:17" ht="18.75">
      <c r="A172" s="99"/>
      <c r="B172" s="125"/>
      <c r="C172" s="126"/>
      <c r="D172" s="115"/>
      <c r="E172" s="115"/>
      <c r="F172" s="115"/>
      <c r="G172" s="115"/>
      <c r="H172" s="115"/>
      <c r="I172" s="111"/>
      <c r="J172" s="115"/>
      <c r="K172" s="116"/>
      <c r="L172" s="116"/>
      <c r="M172" s="116"/>
      <c r="N172" s="116"/>
      <c r="O172" s="116"/>
      <c r="P172" s="116"/>
      <c r="Q172" s="116"/>
    </row>
    <row r="173" spans="1:17" ht="18.75">
      <c r="A173" s="99"/>
      <c r="B173" s="113"/>
      <c r="C173" s="126"/>
      <c r="D173" s="115"/>
      <c r="E173" s="115"/>
      <c r="F173" s="115"/>
      <c r="G173" s="115"/>
      <c r="H173" s="115"/>
      <c r="I173" s="111"/>
      <c r="J173" s="115"/>
      <c r="K173" s="116"/>
      <c r="L173" s="116"/>
      <c r="M173" s="116"/>
      <c r="N173" s="116"/>
      <c r="O173" s="116"/>
      <c r="P173" s="116"/>
      <c r="Q173" s="116"/>
    </row>
    <row r="174" spans="1:17" ht="19.5" customHeight="1">
      <c r="A174" s="99"/>
      <c r="B174" s="113"/>
      <c r="C174" s="126"/>
      <c r="D174" s="115"/>
      <c r="E174" s="115"/>
      <c r="F174" s="115"/>
      <c r="G174" s="115"/>
      <c r="H174" s="115"/>
      <c r="I174" s="111"/>
      <c r="J174" s="115"/>
      <c r="K174" s="116"/>
      <c r="L174" s="116"/>
      <c r="M174" s="116"/>
      <c r="N174" s="116"/>
      <c r="O174" s="116"/>
      <c r="P174" s="116"/>
      <c r="Q174" s="116"/>
    </row>
    <row r="175" spans="1:17" ht="18.75">
      <c r="A175" s="99"/>
      <c r="B175" s="113"/>
      <c r="C175" s="126"/>
      <c r="D175" s="115"/>
      <c r="E175" s="115"/>
      <c r="F175" s="115"/>
      <c r="G175" s="115"/>
      <c r="H175" s="115"/>
      <c r="I175" s="111"/>
      <c r="J175" s="115"/>
      <c r="K175" s="116"/>
      <c r="L175" s="116"/>
      <c r="M175" s="116"/>
      <c r="N175" s="116"/>
      <c r="O175" s="116"/>
      <c r="P175" s="116"/>
      <c r="Q175" s="116"/>
    </row>
    <row r="176" spans="1:17" ht="19.5" customHeight="1">
      <c r="A176" s="99"/>
      <c r="B176" s="113"/>
      <c r="C176" s="126"/>
      <c r="D176" s="115"/>
      <c r="E176" s="115"/>
      <c r="F176" s="115"/>
      <c r="G176" s="115"/>
      <c r="H176" s="115"/>
      <c r="I176" s="111"/>
      <c r="J176" s="115"/>
      <c r="K176" s="116"/>
      <c r="L176" s="116"/>
      <c r="M176" s="116"/>
      <c r="N176" s="116"/>
      <c r="O176" s="116"/>
      <c r="P176" s="116"/>
      <c r="Q176" s="116"/>
    </row>
    <row r="177" spans="1:17" ht="18.75">
      <c r="A177" s="99"/>
      <c r="B177" s="113"/>
      <c r="C177" s="126"/>
      <c r="D177" s="115"/>
      <c r="E177" s="115"/>
      <c r="F177" s="115"/>
      <c r="G177" s="115"/>
      <c r="H177" s="115"/>
      <c r="I177" s="111"/>
      <c r="J177" s="115"/>
      <c r="K177" s="116"/>
      <c r="L177" s="116"/>
      <c r="M177" s="116"/>
      <c r="N177" s="116"/>
      <c r="O177" s="116"/>
      <c r="P177" s="116"/>
      <c r="Q177" s="116"/>
    </row>
    <row r="178" spans="1:17" ht="56.25" customHeight="1">
      <c r="A178" s="99"/>
      <c r="B178" s="113"/>
      <c r="C178" s="126"/>
      <c r="D178" s="115"/>
      <c r="E178" s="115"/>
      <c r="F178" s="115"/>
      <c r="G178" s="115"/>
      <c r="H178" s="115"/>
      <c r="I178" s="111"/>
      <c r="J178" s="115"/>
      <c r="K178" s="116"/>
      <c r="L178" s="116"/>
      <c r="M178" s="116"/>
      <c r="N178" s="116"/>
      <c r="O178" s="116"/>
      <c r="P178" s="116"/>
      <c r="Q178" s="116"/>
    </row>
    <row r="179" spans="1:17" ht="75" customHeight="1">
      <c r="A179" s="99"/>
      <c r="B179" s="113"/>
      <c r="C179" s="126"/>
      <c r="D179" s="115"/>
      <c r="E179" s="115"/>
      <c r="F179" s="115"/>
      <c r="G179" s="115"/>
      <c r="H179" s="115"/>
      <c r="I179" s="111"/>
      <c r="J179" s="115"/>
      <c r="K179" s="116"/>
      <c r="L179" s="112"/>
      <c r="M179" s="112"/>
      <c r="N179" s="112"/>
      <c r="O179" s="112"/>
      <c r="P179" s="112"/>
      <c r="Q179" s="112"/>
    </row>
    <row r="180" spans="1:17" ht="75" customHeight="1">
      <c r="A180" s="99"/>
      <c r="B180" s="113"/>
      <c r="C180" s="126"/>
      <c r="D180" s="115"/>
      <c r="E180" s="115"/>
      <c r="F180" s="115"/>
      <c r="G180" s="115"/>
      <c r="H180" s="115"/>
      <c r="I180" s="111"/>
      <c r="J180" s="115"/>
      <c r="K180" s="116"/>
      <c r="L180" s="116"/>
      <c r="M180" s="116"/>
      <c r="N180" s="116"/>
      <c r="O180" s="116"/>
      <c r="P180" s="116"/>
      <c r="Q180" s="116"/>
    </row>
    <row r="181" spans="1:17" ht="93.75" customHeight="1">
      <c r="A181" s="99"/>
      <c r="B181" s="113"/>
      <c r="C181" s="126"/>
      <c r="D181" s="115"/>
      <c r="E181" s="115"/>
      <c r="F181" s="115"/>
      <c r="G181" s="115"/>
      <c r="H181" s="115"/>
      <c r="I181" s="111"/>
      <c r="J181" s="115"/>
      <c r="K181" s="116"/>
      <c r="L181" s="116"/>
      <c r="M181" s="116"/>
      <c r="N181" s="116"/>
      <c r="O181" s="116"/>
      <c r="P181" s="116"/>
      <c r="Q181" s="116"/>
    </row>
    <row r="182" spans="1:17" ht="75" customHeight="1">
      <c r="A182" s="99"/>
      <c r="B182" s="113"/>
      <c r="C182" s="126"/>
      <c r="D182" s="115"/>
      <c r="E182" s="115"/>
      <c r="F182" s="115"/>
      <c r="G182" s="115"/>
      <c r="H182" s="115"/>
      <c r="I182" s="111"/>
      <c r="J182" s="115"/>
      <c r="K182" s="116"/>
      <c r="L182" s="112"/>
      <c r="M182" s="112"/>
      <c r="N182" s="112"/>
      <c r="O182" s="112"/>
      <c r="P182" s="112"/>
      <c r="Q182" s="112"/>
    </row>
    <row r="183" spans="1:17" ht="56.25" customHeight="1">
      <c r="A183" s="99"/>
      <c r="B183" s="113"/>
      <c r="C183" s="126"/>
      <c r="D183" s="115"/>
      <c r="E183" s="115"/>
      <c r="F183" s="115"/>
      <c r="G183" s="115"/>
      <c r="H183" s="115"/>
      <c r="I183" s="111"/>
      <c r="J183" s="115"/>
      <c r="K183" s="116"/>
      <c r="L183" s="116"/>
      <c r="M183" s="116"/>
      <c r="N183" s="116"/>
      <c r="O183" s="116"/>
      <c r="P183" s="116"/>
      <c r="Q183" s="116"/>
    </row>
    <row r="184" spans="1:17" ht="75" customHeight="1">
      <c r="A184" s="99"/>
      <c r="B184" s="113"/>
      <c r="C184" s="126"/>
      <c r="D184" s="115"/>
      <c r="E184" s="115"/>
      <c r="F184" s="115"/>
      <c r="G184" s="115"/>
      <c r="H184" s="115"/>
      <c r="I184" s="111"/>
      <c r="J184" s="115"/>
      <c r="K184" s="116"/>
      <c r="L184" s="116"/>
      <c r="M184" s="116"/>
      <c r="N184" s="116"/>
      <c r="O184" s="116"/>
      <c r="P184" s="116"/>
      <c r="Q184" s="116"/>
    </row>
    <row r="185" spans="1:14" ht="37.5" customHeight="1">
      <c r="A185" s="99"/>
      <c r="B185" s="113"/>
      <c r="C185" s="114"/>
      <c r="D185" s="115"/>
      <c r="E185" s="115"/>
      <c r="F185" s="115"/>
      <c r="G185" s="115"/>
      <c r="H185" s="115"/>
      <c r="I185" s="111"/>
      <c r="J185" s="115"/>
      <c r="K185" s="112"/>
      <c r="L185" s="116"/>
      <c r="M185" s="112"/>
      <c r="N185" s="99"/>
    </row>
    <row r="186" spans="1:14" ht="75" customHeight="1">
      <c r="A186" s="99"/>
      <c r="B186" s="113"/>
      <c r="C186" s="114"/>
      <c r="D186" s="115"/>
      <c r="E186" s="115"/>
      <c r="F186" s="115"/>
      <c r="G186" s="115"/>
      <c r="H186" s="115"/>
      <c r="I186" s="111"/>
      <c r="J186" s="115"/>
      <c r="K186" s="112"/>
      <c r="L186" s="116"/>
      <c r="M186" s="112"/>
      <c r="N186" s="99"/>
    </row>
    <row r="187" spans="1:14" ht="56.25" customHeight="1">
      <c r="A187" s="99"/>
      <c r="B187" s="113"/>
      <c r="C187" s="114"/>
      <c r="D187" s="115"/>
      <c r="E187" s="115"/>
      <c r="F187" s="115"/>
      <c r="G187" s="115"/>
      <c r="H187" s="115"/>
      <c r="I187" s="111"/>
      <c r="J187" s="115"/>
      <c r="K187" s="112"/>
      <c r="L187" s="116"/>
      <c r="M187" s="112"/>
      <c r="N187" s="99"/>
    </row>
    <row r="188" spans="1:14" ht="75" customHeight="1">
      <c r="A188" s="99"/>
      <c r="B188" s="113"/>
      <c r="C188" s="114"/>
      <c r="D188" s="115"/>
      <c r="E188" s="115"/>
      <c r="F188" s="115"/>
      <c r="G188" s="115"/>
      <c r="H188" s="115"/>
      <c r="I188" s="111"/>
      <c r="J188" s="115"/>
      <c r="K188" s="112"/>
      <c r="L188" s="116"/>
      <c r="M188" s="112"/>
      <c r="N188" s="99"/>
    </row>
    <row r="189" spans="1:14" ht="37.5" customHeight="1">
      <c r="A189" s="99"/>
      <c r="B189" s="113"/>
      <c r="C189" s="114"/>
      <c r="D189" s="115"/>
      <c r="E189" s="115"/>
      <c r="F189" s="115"/>
      <c r="G189" s="115"/>
      <c r="H189" s="115"/>
      <c r="I189" s="111"/>
      <c r="J189" s="115"/>
      <c r="K189" s="112"/>
      <c r="L189" s="116"/>
      <c r="M189" s="112"/>
      <c r="N189" s="99"/>
    </row>
    <row r="190" spans="1:14" ht="112.5" customHeight="1">
      <c r="A190" s="99"/>
      <c r="B190" s="113"/>
      <c r="C190" s="114"/>
      <c r="D190" s="115"/>
      <c r="E190" s="115"/>
      <c r="F190" s="115"/>
      <c r="G190" s="115"/>
      <c r="H190" s="115"/>
      <c r="I190" s="111"/>
      <c r="J190" s="115"/>
      <c r="K190" s="112"/>
      <c r="L190" s="116"/>
      <c r="M190" s="112"/>
      <c r="N190" s="99"/>
    </row>
    <row r="191" spans="1:14" ht="75" customHeight="1">
      <c r="A191" s="99"/>
      <c r="B191" s="113"/>
      <c r="C191" s="114"/>
      <c r="D191" s="115"/>
      <c r="E191" s="115"/>
      <c r="F191" s="115"/>
      <c r="G191" s="115"/>
      <c r="H191" s="115"/>
      <c r="I191" s="111"/>
      <c r="J191" s="115"/>
      <c r="K191" s="112"/>
      <c r="L191" s="116"/>
      <c r="M191" s="112"/>
      <c r="N191" s="99"/>
    </row>
    <row r="192" spans="1:14" ht="37.5" customHeight="1">
      <c r="A192" s="99"/>
      <c r="B192" s="113"/>
      <c r="C192" s="114"/>
      <c r="D192" s="115"/>
      <c r="E192" s="115"/>
      <c r="F192" s="115"/>
      <c r="G192" s="115"/>
      <c r="H192" s="115"/>
      <c r="I192" s="111"/>
      <c r="J192" s="115"/>
      <c r="K192" s="112"/>
      <c r="L192" s="116"/>
      <c r="M192" s="112"/>
      <c r="N192" s="99"/>
    </row>
    <row r="193" spans="1:14" ht="93.75" customHeight="1">
      <c r="A193" s="99"/>
      <c r="B193" s="113"/>
      <c r="C193" s="114"/>
      <c r="D193" s="115"/>
      <c r="E193" s="115"/>
      <c r="F193" s="115"/>
      <c r="G193" s="115"/>
      <c r="H193" s="115"/>
      <c r="I193" s="111"/>
      <c r="J193" s="115"/>
      <c r="K193" s="116"/>
      <c r="L193" s="116"/>
      <c r="M193" s="112"/>
      <c r="N193" s="99"/>
    </row>
    <row r="194" spans="1:14" ht="56.25" customHeight="1">
      <c r="A194" s="99"/>
      <c r="B194" s="113"/>
      <c r="C194" s="114"/>
      <c r="D194" s="115"/>
      <c r="E194" s="115"/>
      <c r="F194" s="115"/>
      <c r="G194" s="115"/>
      <c r="H194" s="115"/>
      <c r="I194" s="111"/>
      <c r="J194" s="115"/>
      <c r="K194" s="116"/>
      <c r="L194" s="116"/>
      <c r="M194" s="112"/>
      <c r="N194" s="99"/>
    </row>
    <row r="195" spans="1:14" ht="56.25" customHeight="1">
      <c r="A195" s="99"/>
      <c r="B195" s="113"/>
      <c r="C195" s="114"/>
      <c r="D195" s="115"/>
      <c r="E195" s="115"/>
      <c r="F195" s="115"/>
      <c r="G195" s="115"/>
      <c r="H195" s="115"/>
      <c r="I195" s="111"/>
      <c r="J195" s="115"/>
      <c r="K195" s="116"/>
      <c r="L195" s="116"/>
      <c r="M195" s="112"/>
      <c r="N195" s="99"/>
    </row>
    <row r="196" spans="1:14" ht="112.5" customHeight="1">
      <c r="A196" s="99"/>
      <c r="B196" s="113"/>
      <c r="C196" s="114"/>
      <c r="D196" s="115"/>
      <c r="E196" s="115"/>
      <c r="F196" s="115"/>
      <c r="G196" s="115"/>
      <c r="H196" s="115"/>
      <c r="I196" s="111"/>
      <c r="J196" s="115"/>
      <c r="K196" s="116"/>
      <c r="L196" s="116"/>
      <c r="M196" s="112"/>
      <c r="N196" s="99"/>
    </row>
    <row r="197" spans="1:14" ht="75" customHeight="1">
      <c r="A197" s="99"/>
      <c r="B197" s="113"/>
      <c r="C197" s="114"/>
      <c r="D197" s="115"/>
      <c r="E197" s="115"/>
      <c r="F197" s="115"/>
      <c r="G197" s="115"/>
      <c r="H197" s="115"/>
      <c r="I197" s="111"/>
      <c r="J197" s="115"/>
      <c r="K197" s="116"/>
      <c r="L197" s="116"/>
      <c r="M197" s="112"/>
      <c r="N197" s="99"/>
    </row>
    <row r="198" spans="1:14" ht="37.5" customHeight="1">
      <c r="A198" s="99"/>
      <c r="B198" s="113"/>
      <c r="C198" s="114"/>
      <c r="D198" s="115"/>
      <c r="E198" s="115"/>
      <c r="F198" s="115"/>
      <c r="G198" s="115"/>
      <c r="H198" s="115"/>
      <c r="I198" s="111"/>
      <c r="J198" s="115"/>
      <c r="K198" s="116"/>
      <c r="L198" s="116"/>
      <c r="M198" s="112"/>
      <c r="N198" s="99"/>
    </row>
    <row r="199" spans="1:14" ht="37.5" customHeight="1">
      <c r="A199" s="99"/>
      <c r="B199" s="113"/>
      <c r="C199" s="114"/>
      <c r="D199" s="115"/>
      <c r="E199" s="115"/>
      <c r="F199" s="115"/>
      <c r="G199" s="115"/>
      <c r="H199" s="115"/>
      <c r="I199" s="111"/>
      <c r="J199" s="115"/>
      <c r="K199" s="116"/>
      <c r="L199" s="116"/>
      <c r="M199" s="112"/>
      <c r="N199" s="99"/>
    </row>
    <row r="200" spans="1:14" ht="150" customHeight="1">
      <c r="A200" s="99"/>
      <c r="B200" s="113"/>
      <c r="C200" s="114"/>
      <c r="D200" s="115"/>
      <c r="E200" s="115"/>
      <c r="F200" s="115"/>
      <c r="G200" s="115"/>
      <c r="H200" s="115"/>
      <c r="I200" s="111"/>
      <c r="J200" s="115"/>
      <c r="K200" s="116"/>
      <c r="L200" s="116"/>
      <c r="M200" s="112"/>
      <c r="N200" s="99"/>
    </row>
    <row r="201" spans="1:14" ht="37.5" customHeight="1">
      <c r="A201" s="99"/>
      <c r="B201" s="113"/>
      <c r="C201" s="114"/>
      <c r="D201" s="115"/>
      <c r="E201" s="115"/>
      <c r="F201" s="115"/>
      <c r="G201" s="115"/>
      <c r="H201" s="115"/>
      <c r="I201" s="111"/>
      <c r="J201" s="115"/>
      <c r="K201" s="116"/>
      <c r="L201" s="116"/>
      <c r="M201" s="112"/>
      <c r="N201" s="99"/>
    </row>
    <row r="202" spans="1:14" ht="37.5" customHeight="1">
      <c r="A202" s="99"/>
      <c r="B202" s="113"/>
      <c r="C202" s="114"/>
      <c r="D202" s="115"/>
      <c r="E202" s="115"/>
      <c r="F202" s="115"/>
      <c r="G202" s="115"/>
      <c r="H202" s="115"/>
      <c r="I202" s="111"/>
      <c r="J202" s="115"/>
      <c r="K202" s="116"/>
      <c r="L202" s="116"/>
      <c r="M202" s="112"/>
      <c r="N202" s="99"/>
    </row>
    <row r="203" spans="1:14" ht="75" customHeight="1">
      <c r="A203" s="99"/>
      <c r="B203" s="113"/>
      <c r="C203" s="114"/>
      <c r="D203" s="115"/>
      <c r="E203" s="115"/>
      <c r="F203" s="115"/>
      <c r="G203" s="115"/>
      <c r="H203" s="115"/>
      <c r="I203" s="111"/>
      <c r="J203" s="115"/>
      <c r="K203" s="116"/>
      <c r="L203" s="116"/>
      <c r="M203" s="112"/>
      <c r="N203" s="99"/>
    </row>
    <row r="204" spans="1:14" ht="93.75" customHeight="1">
      <c r="A204" s="99"/>
      <c r="B204" s="113"/>
      <c r="C204" s="114"/>
      <c r="D204" s="115"/>
      <c r="E204" s="115"/>
      <c r="F204" s="115"/>
      <c r="G204" s="115"/>
      <c r="H204" s="115"/>
      <c r="I204" s="111"/>
      <c r="J204" s="115"/>
      <c r="K204" s="116"/>
      <c r="L204" s="116"/>
      <c r="M204" s="112"/>
      <c r="N204" s="99"/>
    </row>
    <row r="205" spans="1:14" ht="56.25" customHeight="1">
      <c r="A205" s="99"/>
      <c r="B205" s="113"/>
      <c r="C205" s="114"/>
      <c r="D205" s="115"/>
      <c r="E205" s="115"/>
      <c r="F205" s="115"/>
      <c r="G205" s="115"/>
      <c r="H205" s="115"/>
      <c r="I205" s="111"/>
      <c r="J205" s="115"/>
      <c r="K205" s="116"/>
      <c r="L205" s="116"/>
      <c r="M205" s="112"/>
      <c r="N205" s="99"/>
    </row>
    <row r="206" spans="1:14" ht="75" customHeight="1">
      <c r="A206" s="99"/>
      <c r="B206" s="113"/>
      <c r="C206" s="114"/>
      <c r="D206" s="115"/>
      <c r="E206" s="115"/>
      <c r="F206" s="115"/>
      <c r="G206" s="115"/>
      <c r="H206" s="115"/>
      <c r="I206" s="111"/>
      <c r="J206" s="115"/>
      <c r="K206" s="116"/>
      <c r="L206" s="116"/>
      <c r="M206" s="112"/>
      <c r="N206" s="99"/>
    </row>
    <row r="207" spans="1:14" ht="75" customHeight="1">
      <c r="A207" s="99"/>
      <c r="B207" s="113"/>
      <c r="C207" s="114"/>
      <c r="D207" s="115"/>
      <c r="E207" s="115"/>
      <c r="F207" s="115"/>
      <c r="G207" s="115"/>
      <c r="H207" s="115"/>
      <c r="I207" s="111"/>
      <c r="J207" s="115"/>
      <c r="K207" s="116"/>
      <c r="L207" s="116"/>
      <c r="M207" s="112"/>
      <c r="N207" s="99"/>
    </row>
    <row r="208" spans="1:14" ht="131.25" customHeight="1">
      <c r="A208" s="99"/>
      <c r="B208" s="113"/>
      <c r="C208" s="114"/>
      <c r="D208" s="115"/>
      <c r="E208" s="115"/>
      <c r="F208" s="115"/>
      <c r="G208" s="115"/>
      <c r="H208" s="115"/>
      <c r="I208" s="111"/>
      <c r="J208" s="115"/>
      <c r="K208" s="116"/>
      <c r="L208" s="116"/>
      <c r="M208" s="112"/>
      <c r="N208" s="99"/>
    </row>
    <row r="209" spans="1:14" ht="75" customHeight="1">
      <c r="A209" s="99"/>
      <c r="B209" s="113"/>
      <c r="C209" s="114"/>
      <c r="D209" s="115"/>
      <c r="E209" s="115"/>
      <c r="F209" s="115"/>
      <c r="G209" s="115"/>
      <c r="H209" s="115"/>
      <c r="I209" s="111"/>
      <c r="J209" s="115"/>
      <c r="K209" s="116"/>
      <c r="L209" s="116"/>
      <c r="M209" s="112"/>
      <c r="N209" s="99"/>
    </row>
    <row r="210" spans="1:14" ht="93.75" customHeight="1">
      <c r="A210" s="99"/>
      <c r="B210" s="113"/>
      <c r="C210" s="114"/>
      <c r="D210" s="115"/>
      <c r="E210" s="115"/>
      <c r="F210" s="115"/>
      <c r="G210" s="115"/>
      <c r="H210" s="115"/>
      <c r="I210" s="111"/>
      <c r="J210" s="115"/>
      <c r="K210" s="116"/>
      <c r="L210" s="116"/>
      <c r="M210" s="112"/>
      <c r="N210" s="99"/>
    </row>
    <row r="211" spans="1:14" ht="75" customHeight="1">
      <c r="A211" s="99"/>
      <c r="B211" s="113"/>
      <c r="C211" s="114"/>
      <c r="D211" s="115"/>
      <c r="E211" s="115"/>
      <c r="F211" s="115"/>
      <c r="G211" s="115"/>
      <c r="H211" s="115"/>
      <c r="I211" s="111"/>
      <c r="J211" s="115"/>
      <c r="K211" s="116"/>
      <c r="L211" s="116"/>
      <c r="M211" s="112"/>
      <c r="N211" s="99"/>
    </row>
    <row r="212" spans="1:14" ht="37.5" customHeight="1">
      <c r="A212" s="99"/>
      <c r="B212" s="113"/>
      <c r="C212" s="114"/>
      <c r="D212" s="115"/>
      <c r="E212" s="115"/>
      <c r="F212" s="115"/>
      <c r="G212" s="115"/>
      <c r="H212" s="115"/>
      <c r="I212" s="111"/>
      <c r="J212" s="115"/>
      <c r="K212" s="116"/>
      <c r="L212" s="116"/>
      <c r="M212" s="112"/>
      <c r="N212" s="99"/>
    </row>
    <row r="213" spans="1:14" ht="112.5" customHeight="1">
      <c r="A213" s="99"/>
      <c r="B213" s="113"/>
      <c r="C213" s="114"/>
      <c r="D213" s="115"/>
      <c r="E213" s="115"/>
      <c r="F213" s="115"/>
      <c r="G213" s="115"/>
      <c r="H213" s="115"/>
      <c r="I213" s="111"/>
      <c r="J213" s="115"/>
      <c r="K213" s="116"/>
      <c r="L213" s="116"/>
      <c r="M213" s="112"/>
      <c r="N213" s="99"/>
    </row>
    <row r="214" spans="1:14" ht="75" customHeight="1">
      <c r="A214" s="99"/>
      <c r="B214" s="113"/>
      <c r="C214" s="114"/>
      <c r="D214" s="115"/>
      <c r="E214" s="115"/>
      <c r="F214" s="115"/>
      <c r="G214" s="115"/>
      <c r="H214" s="115"/>
      <c r="I214" s="111"/>
      <c r="J214" s="115"/>
      <c r="K214" s="116"/>
      <c r="L214" s="116"/>
      <c r="M214" s="112"/>
      <c r="N214" s="99"/>
    </row>
    <row r="215" spans="1:14" ht="56.25" customHeight="1">
      <c r="A215" s="99"/>
      <c r="B215" s="113"/>
      <c r="C215" s="114"/>
      <c r="D215" s="115"/>
      <c r="E215" s="115"/>
      <c r="F215" s="115"/>
      <c r="G215" s="115"/>
      <c r="H215" s="115"/>
      <c r="I215" s="111"/>
      <c r="J215" s="115"/>
      <c r="K215" s="116"/>
      <c r="L215" s="116"/>
      <c r="M215" s="112"/>
      <c r="N215" s="99"/>
    </row>
    <row r="216" spans="1:14" ht="75" customHeight="1">
      <c r="A216" s="99"/>
      <c r="B216" s="113"/>
      <c r="C216" s="114"/>
      <c r="D216" s="115"/>
      <c r="E216" s="115"/>
      <c r="F216" s="115"/>
      <c r="G216" s="115"/>
      <c r="H216" s="115"/>
      <c r="I216" s="111"/>
      <c r="J216" s="115"/>
      <c r="K216" s="116"/>
      <c r="L216" s="116"/>
      <c r="M216" s="112"/>
      <c r="N216" s="99"/>
    </row>
    <row r="217" spans="1:14" ht="75" customHeight="1">
      <c r="A217" s="99"/>
      <c r="B217" s="113"/>
      <c r="C217" s="114"/>
      <c r="D217" s="115"/>
      <c r="E217" s="115"/>
      <c r="F217" s="115"/>
      <c r="G217" s="115"/>
      <c r="H217" s="115"/>
      <c r="I217" s="111"/>
      <c r="J217" s="115"/>
      <c r="K217" s="116"/>
      <c r="L217" s="116"/>
      <c r="M217" s="112"/>
      <c r="N217" s="99"/>
    </row>
    <row r="218" spans="1:14" ht="75" customHeight="1">
      <c r="A218" s="99"/>
      <c r="B218" s="113"/>
      <c r="C218" s="114"/>
      <c r="D218" s="115"/>
      <c r="E218" s="115"/>
      <c r="F218" s="115"/>
      <c r="G218" s="115"/>
      <c r="H218" s="115"/>
      <c r="I218" s="111"/>
      <c r="J218" s="115"/>
      <c r="K218" s="116"/>
      <c r="L218" s="116"/>
      <c r="M218" s="112"/>
      <c r="N218" s="99"/>
    </row>
    <row r="219" spans="1:14" ht="112.5" customHeight="1">
      <c r="A219" s="99"/>
      <c r="B219" s="113"/>
      <c r="C219" s="114"/>
      <c r="D219" s="115"/>
      <c r="E219" s="115"/>
      <c r="F219" s="115"/>
      <c r="G219" s="115"/>
      <c r="H219" s="115"/>
      <c r="I219" s="111"/>
      <c r="J219" s="115"/>
      <c r="K219" s="116"/>
      <c r="L219" s="116"/>
      <c r="M219" s="112"/>
      <c r="N219" s="99"/>
    </row>
    <row r="220" spans="1:14" ht="75" customHeight="1">
      <c r="A220" s="99"/>
      <c r="B220" s="113"/>
      <c r="C220" s="114"/>
      <c r="D220" s="115"/>
      <c r="E220" s="115"/>
      <c r="F220" s="115"/>
      <c r="G220" s="115"/>
      <c r="H220" s="115"/>
      <c r="I220" s="111"/>
      <c r="J220" s="115"/>
      <c r="K220" s="116"/>
      <c r="L220" s="116"/>
      <c r="M220" s="112"/>
      <c r="N220" s="99"/>
    </row>
    <row r="221" spans="1:14" ht="75" customHeight="1">
      <c r="A221" s="99"/>
      <c r="B221" s="113"/>
      <c r="C221" s="114"/>
      <c r="D221" s="115"/>
      <c r="E221" s="115"/>
      <c r="F221" s="115"/>
      <c r="G221" s="115"/>
      <c r="H221" s="115"/>
      <c r="I221" s="111"/>
      <c r="J221" s="115"/>
      <c r="K221" s="116"/>
      <c r="L221" s="116"/>
      <c r="M221" s="112"/>
      <c r="N221" s="99"/>
    </row>
    <row r="222" spans="1:14" ht="56.25" customHeight="1">
      <c r="A222" s="99"/>
      <c r="B222" s="113"/>
      <c r="C222" s="114"/>
      <c r="D222" s="115"/>
      <c r="E222" s="115"/>
      <c r="F222" s="115"/>
      <c r="G222" s="115"/>
      <c r="H222" s="115"/>
      <c r="I222" s="111"/>
      <c r="J222" s="115"/>
      <c r="K222" s="116"/>
      <c r="L222" s="116"/>
      <c r="M222" s="112"/>
      <c r="N222" s="99"/>
    </row>
    <row r="223" spans="1:14" ht="56.25" customHeight="1">
      <c r="A223" s="99"/>
      <c r="B223" s="113"/>
      <c r="C223" s="114"/>
      <c r="D223" s="115"/>
      <c r="E223" s="115"/>
      <c r="F223" s="115"/>
      <c r="G223" s="115"/>
      <c r="H223" s="115"/>
      <c r="I223" s="111"/>
      <c r="J223" s="115"/>
      <c r="K223" s="116"/>
      <c r="L223" s="116"/>
      <c r="M223" s="112"/>
      <c r="N223" s="99"/>
    </row>
    <row r="224" spans="1:14" ht="112.5" customHeight="1">
      <c r="A224" s="99"/>
      <c r="B224" s="113"/>
      <c r="C224" s="114"/>
      <c r="D224" s="115"/>
      <c r="E224" s="115"/>
      <c r="F224" s="115"/>
      <c r="G224" s="115"/>
      <c r="H224" s="115"/>
      <c r="I224" s="111"/>
      <c r="J224" s="115"/>
      <c r="K224" s="116"/>
      <c r="L224" s="116"/>
      <c r="M224" s="112"/>
      <c r="N224" s="99"/>
    </row>
    <row r="225" spans="1:14" ht="37.5" customHeight="1">
      <c r="A225" s="99"/>
      <c r="B225" s="113"/>
      <c r="C225" s="114"/>
      <c r="D225" s="115"/>
      <c r="E225" s="115"/>
      <c r="F225" s="115"/>
      <c r="G225" s="115"/>
      <c r="H225" s="115"/>
      <c r="I225" s="111"/>
      <c r="J225" s="115"/>
      <c r="K225" s="116"/>
      <c r="L225" s="116"/>
      <c r="M225" s="112"/>
      <c r="N225" s="99"/>
    </row>
    <row r="226" spans="1:14" ht="75" customHeight="1">
      <c r="A226" s="99"/>
      <c r="B226" s="113"/>
      <c r="C226" s="114"/>
      <c r="D226" s="115"/>
      <c r="E226" s="115"/>
      <c r="F226" s="115"/>
      <c r="G226" s="115"/>
      <c r="H226" s="115"/>
      <c r="I226" s="111"/>
      <c r="J226" s="115"/>
      <c r="K226" s="116"/>
      <c r="L226" s="116"/>
      <c r="M226" s="112"/>
      <c r="N226" s="99"/>
    </row>
    <row r="227" spans="1:14" ht="37.5" customHeight="1">
      <c r="A227" s="99"/>
      <c r="B227" s="113"/>
      <c r="C227" s="114"/>
      <c r="D227" s="115"/>
      <c r="E227" s="115"/>
      <c r="F227" s="115"/>
      <c r="G227" s="115"/>
      <c r="H227" s="115"/>
      <c r="I227" s="111"/>
      <c r="J227" s="115"/>
      <c r="K227" s="116"/>
      <c r="L227" s="116"/>
      <c r="M227" s="112"/>
      <c r="N227" s="99"/>
    </row>
    <row r="228" spans="1:14" ht="75" customHeight="1">
      <c r="A228" s="99"/>
      <c r="B228" s="113"/>
      <c r="C228" s="114"/>
      <c r="D228" s="115"/>
      <c r="E228" s="115"/>
      <c r="F228" s="115"/>
      <c r="G228" s="115"/>
      <c r="H228" s="115"/>
      <c r="I228" s="111"/>
      <c r="J228" s="115"/>
      <c r="K228" s="116"/>
      <c r="L228" s="116"/>
      <c r="M228" s="112"/>
      <c r="N228" s="99"/>
    </row>
    <row r="229" spans="1:14" ht="37.5" customHeight="1">
      <c r="A229" s="99"/>
      <c r="B229" s="113"/>
      <c r="C229" s="114"/>
      <c r="D229" s="115"/>
      <c r="E229" s="115"/>
      <c r="F229" s="115"/>
      <c r="G229" s="115"/>
      <c r="H229" s="115"/>
      <c r="I229" s="111"/>
      <c r="J229" s="115"/>
      <c r="K229" s="116"/>
      <c r="L229" s="116"/>
      <c r="M229" s="112"/>
      <c r="N229" s="99"/>
    </row>
    <row r="230" spans="1:14" ht="112.5" customHeight="1">
      <c r="A230" s="99"/>
      <c r="B230" s="113" t="s">
        <v>12</v>
      </c>
      <c r="C230" s="114"/>
      <c r="D230" s="115"/>
      <c r="E230" s="115"/>
      <c r="F230" s="115"/>
      <c r="G230" s="115"/>
      <c r="H230" s="115"/>
      <c r="I230" s="111"/>
      <c r="J230" s="115"/>
      <c r="K230" s="116"/>
      <c r="L230" s="116"/>
      <c r="M230" s="112"/>
      <c r="N230" s="99"/>
    </row>
    <row r="231" spans="1:14" ht="37.5" customHeight="1">
      <c r="A231" s="99"/>
      <c r="B231" s="113"/>
      <c r="C231" s="114"/>
      <c r="D231" s="115"/>
      <c r="E231" s="115"/>
      <c r="F231" s="115"/>
      <c r="G231" s="115"/>
      <c r="H231" s="115"/>
      <c r="I231" s="111"/>
      <c r="J231" s="115"/>
      <c r="K231" s="116"/>
      <c r="L231" s="116"/>
      <c r="M231" s="112"/>
      <c r="N231" s="99"/>
    </row>
    <row r="232" spans="1:14" ht="75" customHeight="1">
      <c r="A232" s="99"/>
      <c r="B232" s="113"/>
      <c r="C232" s="114"/>
      <c r="D232" s="115"/>
      <c r="E232" s="115"/>
      <c r="F232" s="115"/>
      <c r="G232" s="115"/>
      <c r="H232" s="115"/>
      <c r="I232" s="111"/>
      <c r="J232" s="115"/>
      <c r="K232" s="116"/>
      <c r="L232" s="116"/>
      <c r="M232" s="112"/>
      <c r="N232" s="99"/>
    </row>
    <row r="233" spans="1:14" ht="93.75" customHeight="1">
      <c r="A233" s="99"/>
      <c r="B233" s="113"/>
      <c r="C233" s="114"/>
      <c r="D233" s="115"/>
      <c r="E233" s="115"/>
      <c r="F233" s="115"/>
      <c r="G233" s="115"/>
      <c r="H233" s="115"/>
      <c r="I233" s="111"/>
      <c r="J233" s="115"/>
      <c r="K233" s="116"/>
      <c r="L233" s="116"/>
      <c r="M233" s="112"/>
      <c r="N233" s="99"/>
    </row>
    <row r="234" spans="1:14" ht="75" customHeight="1">
      <c r="A234" s="99"/>
      <c r="B234" s="113"/>
      <c r="C234" s="114"/>
      <c r="D234" s="115"/>
      <c r="E234" s="115"/>
      <c r="F234" s="115"/>
      <c r="G234" s="115"/>
      <c r="H234" s="115"/>
      <c r="I234" s="111"/>
      <c r="J234" s="115"/>
      <c r="K234" s="116"/>
      <c r="L234" s="116"/>
      <c r="M234" s="112"/>
      <c r="N234" s="99"/>
    </row>
    <row r="235" spans="1:14" ht="93.75" customHeight="1">
      <c r="A235" s="99"/>
      <c r="B235" s="113"/>
      <c r="C235" s="114"/>
      <c r="D235" s="115"/>
      <c r="E235" s="115"/>
      <c r="F235" s="115"/>
      <c r="G235" s="115"/>
      <c r="H235" s="115"/>
      <c r="I235" s="111"/>
      <c r="J235" s="115"/>
      <c r="K235" s="116"/>
      <c r="L235" s="116"/>
      <c r="M235" s="112"/>
      <c r="N235" s="99"/>
    </row>
    <row r="236" spans="1:14" ht="75" customHeight="1">
      <c r="A236" s="99"/>
      <c r="B236" s="113"/>
      <c r="C236" s="114"/>
      <c r="D236" s="115"/>
      <c r="E236" s="115"/>
      <c r="F236" s="115"/>
      <c r="G236" s="115"/>
      <c r="H236" s="115"/>
      <c r="I236" s="111"/>
      <c r="J236" s="115"/>
      <c r="K236" s="116"/>
      <c r="L236" s="116"/>
      <c r="M236" s="112"/>
      <c r="N236" s="99"/>
    </row>
    <row r="237" spans="1:14" ht="75" customHeight="1">
      <c r="A237" s="99"/>
      <c r="B237" s="113"/>
      <c r="C237" s="114"/>
      <c r="D237" s="115"/>
      <c r="E237" s="115"/>
      <c r="F237" s="115"/>
      <c r="G237" s="115"/>
      <c r="H237" s="115"/>
      <c r="I237" s="111"/>
      <c r="J237" s="115"/>
      <c r="K237" s="116"/>
      <c r="L237" s="116"/>
      <c r="M237" s="112"/>
      <c r="N237" s="99"/>
    </row>
    <row r="238" spans="1:14" ht="37.5" customHeight="1">
      <c r="A238" s="99"/>
      <c r="B238" s="113"/>
      <c r="C238" s="114"/>
      <c r="D238" s="115"/>
      <c r="E238" s="115"/>
      <c r="F238" s="115"/>
      <c r="G238" s="115"/>
      <c r="H238" s="115"/>
      <c r="I238" s="111"/>
      <c r="J238" s="115"/>
      <c r="K238" s="116"/>
      <c r="L238" s="116"/>
      <c r="M238" s="112"/>
      <c r="N238" s="99"/>
    </row>
    <row r="239" spans="1:14" ht="150" customHeight="1">
      <c r="A239" s="99"/>
      <c r="B239" s="113"/>
      <c r="C239" s="114"/>
      <c r="D239" s="115"/>
      <c r="E239" s="115"/>
      <c r="F239" s="115"/>
      <c r="G239" s="115"/>
      <c r="H239" s="115"/>
      <c r="I239" s="111"/>
      <c r="J239" s="115"/>
      <c r="K239" s="116"/>
      <c r="L239" s="116"/>
      <c r="M239" s="112"/>
      <c r="N239" s="99"/>
    </row>
    <row r="240" spans="1:14" ht="75" customHeight="1">
      <c r="A240" s="99"/>
      <c r="B240" s="113"/>
      <c r="C240" s="114"/>
      <c r="D240" s="115"/>
      <c r="E240" s="115"/>
      <c r="F240" s="115"/>
      <c r="G240" s="115"/>
      <c r="H240" s="115"/>
      <c r="I240" s="111"/>
      <c r="J240" s="115"/>
      <c r="K240" s="116"/>
      <c r="L240" s="116"/>
      <c r="M240" s="112"/>
      <c r="N240" s="99"/>
    </row>
    <row r="241" spans="1:14" ht="75" customHeight="1">
      <c r="A241" s="99"/>
      <c r="B241" s="113"/>
      <c r="C241" s="114"/>
      <c r="D241" s="115"/>
      <c r="E241" s="115"/>
      <c r="F241" s="115"/>
      <c r="G241" s="115"/>
      <c r="H241" s="115"/>
      <c r="I241" s="111"/>
      <c r="J241" s="115"/>
      <c r="K241" s="116"/>
      <c r="L241" s="116"/>
      <c r="M241" s="112"/>
      <c r="N241" s="99"/>
    </row>
    <row r="242" spans="1:14" ht="75" customHeight="1">
      <c r="A242" s="99"/>
      <c r="B242" s="113"/>
      <c r="C242" s="114"/>
      <c r="D242" s="115"/>
      <c r="E242" s="115"/>
      <c r="F242" s="115"/>
      <c r="G242" s="115"/>
      <c r="H242" s="115"/>
      <c r="I242" s="111"/>
      <c r="J242" s="115"/>
      <c r="K242" s="116"/>
      <c r="L242" s="116"/>
      <c r="M242" s="112"/>
      <c r="N242" s="99"/>
    </row>
    <row r="243" spans="1:14" ht="75" customHeight="1">
      <c r="A243" s="99"/>
      <c r="B243" s="113"/>
      <c r="C243" s="114"/>
      <c r="D243" s="115"/>
      <c r="E243" s="115"/>
      <c r="F243" s="115"/>
      <c r="G243" s="115"/>
      <c r="H243" s="115"/>
      <c r="I243" s="111"/>
      <c r="J243" s="115"/>
      <c r="K243" s="116"/>
      <c r="L243" s="116"/>
      <c r="M243" s="112"/>
      <c r="N243" s="99"/>
    </row>
    <row r="244" spans="1:14" ht="75" customHeight="1">
      <c r="A244" s="99"/>
      <c r="B244" s="113"/>
      <c r="C244" s="114"/>
      <c r="D244" s="115"/>
      <c r="E244" s="115"/>
      <c r="F244" s="115"/>
      <c r="G244" s="115"/>
      <c r="H244" s="115"/>
      <c r="I244" s="111"/>
      <c r="J244" s="115"/>
      <c r="K244" s="116"/>
      <c r="L244" s="116"/>
      <c r="M244" s="112"/>
      <c r="N244" s="99"/>
    </row>
    <row r="245" spans="1:14" ht="75" customHeight="1">
      <c r="A245" s="99"/>
      <c r="B245" s="113"/>
      <c r="C245" s="114"/>
      <c r="D245" s="115"/>
      <c r="E245" s="115"/>
      <c r="F245" s="115"/>
      <c r="G245" s="115"/>
      <c r="H245" s="115"/>
      <c r="I245" s="111"/>
      <c r="J245" s="115"/>
      <c r="K245" s="116"/>
      <c r="L245" s="116"/>
      <c r="M245" s="112"/>
      <c r="N245" s="99"/>
    </row>
    <row r="246" spans="1:14" ht="56.25" customHeight="1">
      <c r="A246" s="99"/>
      <c r="B246" s="113"/>
      <c r="C246" s="114"/>
      <c r="D246" s="115"/>
      <c r="E246" s="115"/>
      <c r="F246" s="115"/>
      <c r="G246" s="115"/>
      <c r="H246" s="115"/>
      <c r="I246" s="111"/>
      <c r="J246" s="115"/>
      <c r="K246" s="116"/>
      <c r="L246" s="116"/>
      <c r="M246" s="112"/>
      <c r="N246" s="99"/>
    </row>
    <row r="247" spans="1:14" ht="75" customHeight="1">
      <c r="A247" s="99"/>
      <c r="B247" s="113"/>
      <c r="C247" s="114"/>
      <c r="D247" s="115"/>
      <c r="E247" s="115"/>
      <c r="F247" s="115"/>
      <c r="G247" s="115"/>
      <c r="H247" s="115"/>
      <c r="I247" s="111"/>
      <c r="J247" s="115"/>
      <c r="K247" s="116"/>
      <c r="L247" s="116"/>
      <c r="M247" s="112"/>
      <c r="N247" s="99"/>
    </row>
    <row r="248" spans="1:14" ht="56.25" customHeight="1">
      <c r="A248" s="99"/>
      <c r="B248" s="113"/>
      <c r="C248" s="114"/>
      <c r="D248" s="115"/>
      <c r="E248" s="115"/>
      <c r="F248" s="115"/>
      <c r="G248" s="115"/>
      <c r="H248" s="115"/>
      <c r="I248" s="111"/>
      <c r="J248" s="115"/>
      <c r="K248" s="116"/>
      <c r="L248" s="116"/>
      <c r="M248" s="112"/>
      <c r="N248" s="99"/>
    </row>
    <row r="249" spans="1:14" ht="75" customHeight="1">
      <c r="A249" s="99"/>
      <c r="B249" s="113"/>
      <c r="C249" s="114"/>
      <c r="D249" s="115"/>
      <c r="E249" s="115"/>
      <c r="F249" s="115"/>
      <c r="G249" s="115"/>
      <c r="H249" s="115"/>
      <c r="I249" s="111"/>
      <c r="J249" s="115"/>
      <c r="K249" s="116"/>
      <c r="L249" s="116"/>
      <c r="M249" s="112"/>
      <c r="N249" s="99"/>
    </row>
    <row r="250" spans="1:14" ht="37.5" customHeight="1">
      <c r="A250" s="99"/>
      <c r="B250" s="113"/>
      <c r="C250" s="114"/>
      <c r="D250" s="115"/>
      <c r="E250" s="115"/>
      <c r="F250" s="115"/>
      <c r="G250" s="115"/>
      <c r="H250" s="115"/>
      <c r="I250" s="111"/>
      <c r="J250" s="115"/>
      <c r="K250" s="116"/>
      <c r="L250" s="116"/>
      <c r="M250" s="112"/>
      <c r="N250" s="99"/>
    </row>
    <row r="251" spans="1:14" ht="75" customHeight="1">
      <c r="A251" s="99"/>
      <c r="B251" s="113"/>
      <c r="C251" s="114"/>
      <c r="D251" s="115"/>
      <c r="E251" s="115"/>
      <c r="F251" s="115"/>
      <c r="G251" s="115"/>
      <c r="H251" s="115"/>
      <c r="I251" s="111"/>
      <c r="J251" s="115"/>
      <c r="K251" s="116"/>
      <c r="L251" s="116"/>
      <c r="M251" s="112"/>
      <c r="N251" s="99"/>
    </row>
    <row r="252" spans="1:14" ht="37.5" customHeight="1">
      <c r="A252" s="99"/>
      <c r="B252" s="113"/>
      <c r="C252" s="114"/>
      <c r="D252" s="115"/>
      <c r="E252" s="115"/>
      <c r="F252" s="115"/>
      <c r="G252" s="115"/>
      <c r="H252" s="115"/>
      <c r="I252" s="111"/>
      <c r="J252" s="115"/>
      <c r="K252" s="116"/>
      <c r="L252" s="116"/>
      <c r="M252" s="112"/>
      <c r="N252" s="99"/>
    </row>
    <row r="253" spans="1:14" ht="150" customHeight="1">
      <c r="A253" s="99"/>
      <c r="B253" s="113"/>
      <c r="C253" s="114"/>
      <c r="D253" s="115"/>
      <c r="E253" s="115"/>
      <c r="F253" s="115"/>
      <c r="G253" s="115"/>
      <c r="H253" s="115"/>
      <c r="I253" s="111"/>
      <c r="J253" s="115"/>
      <c r="K253" s="116"/>
      <c r="L253" s="116"/>
      <c r="M253" s="112"/>
      <c r="N253" s="99"/>
    </row>
    <row r="254" spans="1:14" ht="37.5" customHeight="1">
      <c r="A254" s="99"/>
      <c r="B254" s="113"/>
      <c r="C254" s="114"/>
      <c r="D254" s="115"/>
      <c r="E254" s="115"/>
      <c r="F254" s="115"/>
      <c r="G254" s="115"/>
      <c r="H254" s="115"/>
      <c r="I254" s="111"/>
      <c r="J254" s="115"/>
      <c r="K254" s="116"/>
      <c r="L254" s="116"/>
      <c r="M254" s="112"/>
      <c r="N254" s="99"/>
    </row>
    <row r="255" spans="1:14" ht="75" customHeight="1">
      <c r="A255" s="99"/>
      <c r="B255" s="113"/>
      <c r="C255" s="114"/>
      <c r="D255" s="115"/>
      <c r="E255" s="115"/>
      <c r="F255" s="115"/>
      <c r="G255" s="115"/>
      <c r="H255" s="115"/>
      <c r="I255" s="111"/>
      <c r="J255" s="115"/>
      <c r="K255" s="116"/>
      <c r="L255" s="116"/>
      <c r="M255" s="112"/>
      <c r="N255" s="99"/>
    </row>
    <row r="256" spans="1:14" ht="75" customHeight="1">
      <c r="A256" s="99"/>
      <c r="B256" s="113"/>
      <c r="C256" s="114"/>
      <c r="D256" s="115"/>
      <c r="E256" s="115"/>
      <c r="F256" s="115"/>
      <c r="G256" s="115"/>
      <c r="H256" s="115"/>
      <c r="I256" s="111"/>
      <c r="J256" s="115"/>
      <c r="K256" s="116"/>
      <c r="L256" s="116"/>
      <c r="M256" s="112"/>
      <c r="N256" s="99"/>
    </row>
    <row r="257" spans="1:14" ht="75" customHeight="1">
      <c r="A257" s="99"/>
      <c r="B257" s="113"/>
      <c r="C257" s="114"/>
      <c r="D257" s="115"/>
      <c r="E257" s="115"/>
      <c r="F257" s="115"/>
      <c r="G257" s="115"/>
      <c r="H257" s="115"/>
      <c r="I257" s="111"/>
      <c r="J257" s="115"/>
      <c r="K257" s="116"/>
      <c r="L257" s="116"/>
      <c r="M257" s="112"/>
      <c r="N257" s="99"/>
    </row>
    <row r="258" spans="1:14" ht="56.25" customHeight="1">
      <c r="A258" s="99"/>
      <c r="B258" s="113"/>
      <c r="C258" s="114"/>
      <c r="D258" s="115"/>
      <c r="E258" s="115"/>
      <c r="F258" s="115"/>
      <c r="G258" s="115"/>
      <c r="H258" s="115"/>
      <c r="I258" s="111"/>
      <c r="J258" s="115"/>
      <c r="K258" s="116"/>
      <c r="L258" s="116"/>
      <c r="M258" s="112"/>
      <c r="N258" s="99"/>
    </row>
    <row r="259" spans="1:14" ht="112.5" customHeight="1">
      <c r="A259" s="99"/>
      <c r="B259" s="113"/>
      <c r="C259" s="114"/>
      <c r="D259" s="115"/>
      <c r="E259" s="115"/>
      <c r="F259" s="115"/>
      <c r="G259" s="115"/>
      <c r="H259" s="115"/>
      <c r="I259" s="111"/>
      <c r="J259" s="115"/>
      <c r="K259" s="116"/>
      <c r="L259" s="116"/>
      <c r="M259" s="112"/>
      <c r="N259" s="99"/>
    </row>
    <row r="260" spans="1:14" ht="75" customHeight="1">
      <c r="A260" s="99"/>
      <c r="B260" s="113"/>
      <c r="C260" s="114"/>
      <c r="D260" s="115"/>
      <c r="E260" s="115"/>
      <c r="F260" s="115"/>
      <c r="G260" s="115"/>
      <c r="H260" s="115"/>
      <c r="I260" s="111"/>
      <c r="J260" s="115"/>
      <c r="K260" s="116"/>
      <c r="L260" s="116"/>
      <c r="M260" s="112"/>
      <c r="N260" s="99"/>
    </row>
    <row r="261" spans="1:14" ht="75" customHeight="1">
      <c r="A261" s="99"/>
      <c r="B261" s="113"/>
      <c r="C261" s="114"/>
      <c r="D261" s="115"/>
      <c r="E261" s="115"/>
      <c r="F261" s="115"/>
      <c r="G261" s="115"/>
      <c r="H261" s="115"/>
      <c r="I261" s="111"/>
      <c r="J261" s="115"/>
      <c r="K261" s="116"/>
      <c r="L261" s="116"/>
      <c r="M261" s="112"/>
      <c r="N261" s="99"/>
    </row>
    <row r="262" spans="1:14" ht="75" customHeight="1">
      <c r="A262" s="99"/>
      <c r="B262" s="113"/>
      <c r="C262" s="114"/>
      <c r="D262" s="115"/>
      <c r="E262" s="115"/>
      <c r="F262" s="115"/>
      <c r="G262" s="115"/>
      <c r="H262" s="115"/>
      <c r="I262" s="111"/>
      <c r="J262" s="115"/>
      <c r="K262" s="116"/>
      <c r="L262" s="116"/>
      <c r="M262" s="112"/>
      <c r="N262" s="99"/>
    </row>
    <row r="263" spans="1:14" ht="75" customHeight="1">
      <c r="A263" s="99"/>
      <c r="B263" s="113"/>
      <c r="C263" s="114"/>
      <c r="D263" s="115"/>
      <c r="E263" s="115"/>
      <c r="F263" s="115"/>
      <c r="G263" s="115"/>
      <c r="H263" s="115"/>
      <c r="I263" s="111"/>
      <c r="J263" s="115"/>
      <c r="K263" s="116"/>
      <c r="L263" s="116"/>
      <c r="M263" s="112"/>
      <c r="N263" s="99"/>
    </row>
    <row r="264" spans="1:14" ht="93.75" customHeight="1">
      <c r="A264" s="99"/>
      <c r="B264" s="113"/>
      <c r="C264" s="114"/>
      <c r="D264" s="115"/>
      <c r="E264" s="115"/>
      <c r="F264" s="115"/>
      <c r="G264" s="115"/>
      <c r="H264" s="115"/>
      <c r="I264" s="111"/>
      <c r="J264" s="115"/>
      <c r="K264" s="116"/>
      <c r="L264" s="116"/>
      <c r="M264" s="112"/>
      <c r="N264" s="99"/>
    </row>
    <row r="265" spans="1:14" ht="150" customHeight="1">
      <c r="A265" s="99"/>
      <c r="B265" s="113"/>
      <c r="C265" s="114"/>
      <c r="D265" s="115"/>
      <c r="E265" s="115"/>
      <c r="F265" s="115"/>
      <c r="G265" s="115"/>
      <c r="H265" s="115"/>
      <c r="I265" s="111"/>
      <c r="J265" s="115"/>
      <c r="K265" s="116"/>
      <c r="L265" s="116"/>
      <c r="M265" s="112"/>
      <c r="N265" s="99"/>
    </row>
    <row r="266" spans="1:14" ht="75" customHeight="1">
      <c r="A266" s="99"/>
      <c r="B266" s="113"/>
      <c r="C266" s="114"/>
      <c r="D266" s="115"/>
      <c r="E266" s="115"/>
      <c r="F266" s="115"/>
      <c r="G266" s="115"/>
      <c r="H266" s="115"/>
      <c r="I266" s="111"/>
      <c r="J266" s="115"/>
      <c r="K266" s="116"/>
      <c r="L266" s="116"/>
      <c r="M266" s="112"/>
      <c r="N266" s="99"/>
    </row>
    <row r="267" spans="1:14" ht="37.5" customHeight="1">
      <c r="A267" s="99"/>
      <c r="B267" s="113"/>
      <c r="C267" s="114"/>
      <c r="D267" s="115"/>
      <c r="E267" s="115"/>
      <c r="F267" s="115"/>
      <c r="G267" s="115"/>
      <c r="H267" s="115"/>
      <c r="I267" s="111"/>
      <c r="J267" s="115"/>
      <c r="K267" s="116"/>
      <c r="L267" s="116"/>
      <c r="M267" s="112"/>
      <c r="N267" s="99"/>
    </row>
    <row r="268" spans="1:14" ht="56.25" customHeight="1">
      <c r="A268" s="99"/>
      <c r="B268" s="113"/>
      <c r="C268" s="114"/>
      <c r="D268" s="115"/>
      <c r="E268" s="115"/>
      <c r="F268" s="115"/>
      <c r="G268" s="115"/>
      <c r="H268" s="115"/>
      <c r="I268" s="111"/>
      <c r="J268" s="115"/>
      <c r="K268" s="116"/>
      <c r="L268" s="116"/>
      <c r="M268" s="112"/>
      <c r="N268" s="99"/>
    </row>
    <row r="269" spans="1:14" ht="75" customHeight="1">
      <c r="A269" s="99"/>
      <c r="B269" s="113"/>
      <c r="C269" s="114"/>
      <c r="D269" s="115"/>
      <c r="E269" s="115"/>
      <c r="F269" s="115"/>
      <c r="G269" s="115"/>
      <c r="H269" s="115"/>
      <c r="I269" s="111"/>
      <c r="J269" s="115"/>
      <c r="K269" s="116"/>
      <c r="L269" s="116"/>
      <c r="M269" s="112"/>
      <c r="N269" s="99"/>
    </row>
    <row r="270" spans="1:14" ht="19.5" customHeight="1">
      <c r="A270" s="99"/>
      <c r="B270" s="113"/>
      <c r="C270" s="114"/>
      <c r="D270" s="115"/>
      <c r="E270" s="115"/>
      <c r="F270" s="115"/>
      <c r="G270" s="115"/>
      <c r="H270" s="115"/>
      <c r="I270" s="111"/>
      <c r="J270" s="115"/>
      <c r="K270" s="116"/>
      <c r="L270" s="116"/>
      <c r="M270" s="112"/>
      <c r="N270" s="99"/>
    </row>
    <row r="271" spans="1:14" ht="37.5" customHeight="1">
      <c r="A271" s="99"/>
      <c r="B271" s="113"/>
      <c r="C271" s="114"/>
      <c r="D271" s="115"/>
      <c r="E271" s="115"/>
      <c r="F271" s="115"/>
      <c r="G271" s="115"/>
      <c r="H271" s="115"/>
      <c r="I271" s="111"/>
      <c r="J271" s="115"/>
      <c r="K271" s="116"/>
      <c r="L271" s="116"/>
      <c r="M271" s="112"/>
      <c r="N271" s="99"/>
    </row>
    <row r="272" spans="1:14" ht="150" customHeight="1">
      <c r="A272" s="99"/>
      <c r="B272" s="113"/>
      <c r="C272" s="114"/>
      <c r="D272" s="115"/>
      <c r="E272" s="115"/>
      <c r="F272" s="115"/>
      <c r="G272" s="115"/>
      <c r="H272" s="115"/>
      <c r="I272" s="111"/>
      <c r="J272" s="115"/>
      <c r="K272" s="116"/>
      <c r="L272" s="116"/>
      <c r="M272" s="112"/>
      <c r="N272" s="99"/>
    </row>
    <row r="273" spans="1:14" ht="75" customHeight="1">
      <c r="A273" s="99"/>
      <c r="B273" s="113"/>
      <c r="C273" s="114"/>
      <c r="D273" s="115"/>
      <c r="E273" s="115"/>
      <c r="F273" s="115"/>
      <c r="G273" s="115"/>
      <c r="H273" s="115"/>
      <c r="I273" s="111"/>
      <c r="J273" s="115"/>
      <c r="K273" s="116"/>
      <c r="L273" s="116"/>
      <c r="M273" s="112"/>
      <c r="N273" s="99"/>
    </row>
    <row r="274" spans="1:14" ht="56.25" customHeight="1">
      <c r="A274" s="99"/>
      <c r="B274" s="113"/>
      <c r="C274" s="114"/>
      <c r="D274" s="115"/>
      <c r="E274" s="115"/>
      <c r="F274" s="115"/>
      <c r="G274" s="115"/>
      <c r="H274" s="115"/>
      <c r="I274" s="111"/>
      <c r="J274" s="115"/>
      <c r="K274" s="116"/>
      <c r="L274" s="116"/>
      <c r="M274" s="112"/>
      <c r="N274" s="99"/>
    </row>
    <row r="275" spans="1:14" ht="37.5" customHeight="1">
      <c r="A275" s="99"/>
      <c r="B275" s="113"/>
      <c r="C275" s="114"/>
      <c r="D275" s="115"/>
      <c r="E275" s="115"/>
      <c r="F275" s="115"/>
      <c r="G275" s="115"/>
      <c r="H275" s="115"/>
      <c r="I275" s="111"/>
      <c r="J275" s="115"/>
      <c r="K275" s="116"/>
      <c r="L275" s="116"/>
      <c r="M275" s="112"/>
      <c r="N275" s="99"/>
    </row>
    <row r="276" spans="1:14" ht="93.75" customHeight="1">
      <c r="A276" s="99"/>
      <c r="B276" s="113"/>
      <c r="C276" s="114"/>
      <c r="D276" s="115"/>
      <c r="E276" s="115"/>
      <c r="F276" s="115"/>
      <c r="G276" s="115"/>
      <c r="H276" s="115"/>
      <c r="I276" s="111"/>
      <c r="J276" s="115"/>
      <c r="K276" s="116"/>
      <c r="L276" s="116"/>
      <c r="M276" s="112"/>
      <c r="N276" s="99"/>
    </row>
    <row r="277" spans="1:14" ht="75" customHeight="1">
      <c r="A277" s="99"/>
      <c r="B277" s="113"/>
      <c r="C277" s="114"/>
      <c r="D277" s="115"/>
      <c r="E277" s="115"/>
      <c r="F277" s="115"/>
      <c r="G277" s="115"/>
      <c r="H277" s="115"/>
      <c r="I277" s="111"/>
      <c r="J277" s="115"/>
      <c r="K277" s="116"/>
      <c r="L277" s="116"/>
      <c r="M277" s="112"/>
      <c r="N277" s="99"/>
    </row>
    <row r="278" spans="1:14" ht="75" customHeight="1">
      <c r="A278" s="99"/>
      <c r="B278" s="113"/>
      <c r="C278" s="114"/>
      <c r="D278" s="115"/>
      <c r="E278" s="115"/>
      <c r="F278" s="115"/>
      <c r="G278" s="115"/>
      <c r="H278" s="115"/>
      <c r="I278" s="111"/>
      <c r="J278" s="115"/>
      <c r="K278" s="116"/>
      <c r="L278" s="116"/>
      <c r="M278" s="112"/>
      <c r="N278" s="99"/>
    </row>
    <row r="279" spans="1:14" ht="75" customHeight="1">
      <c r="A279" s="99"/>
      <c r="B279" s="113"/>
      <c r="C279" s="114"/>
      <c r="D279" s="115"/>
      <c r="E279" s="115"/>
      <c r="F279" s="115"/>
      <c r="G279" s="115"/>
      <c r="H279" s="115"/>
      <c r="I279" s="111"/>
      <c r="J279" s="115"/>
      <c r="K279" s="116"/>
      <c r="L279" s="116"/>
      <c r="M279" s="112"/>
      <c r="N279" s="99"/>
    </row>
    <row r="280" spans="1:14" ht="75" customHeight="1">
      <c r="A280" s="99"/>
      <c r="B280" s="113"/>
      <c r="C280" s="114"/>
      <c r="D280" s="115"/>
      <c r="E280" s="115"/>
      <c r="F280" s="115"/>
      <c r="G280" s="115"/>
      <c r="H280" s="115"/>
      <c r="I280" s="111"/>
      <c r="J280" s="115"/>
      <c r="K280" s="116"/>
      <c r="L280" s="116"/>
      <c r="M280" s="112"/>
      <c r="N280" s="99"/>
    </row>
    <row r="281" spans="1:14" ht="75" customHeight="1">
      <c r="A281" s="99"/>
      <c r="B281" s="113"/>
      <c r="C281" s="114"/>
      <c r="D281" s="115"/>
      <c r="E281" s="115"/>
      <c r="F281" s="115"/>
      <c r="G281" s="115"/>
      <c r="H281" s="115"/>
      <c r="I281" s="111"/>
      <c r="J281" s="115"/>
      <c r="K281" s="116"/>
      <c r="L281" s="116"/>
      <c r="M281" s="112"/>
      <c r="N281" s="99"/>
    </row>
    <row r="282" spans="1:14" ht="56.25" customHeight="1">
      <c r="A282" s="99"/>
      <c r="B282" s="113"/>
      <c r="C282" s="114"/>
      <c r="D282" s="115"/>
      <c r="E282" s="115"/>
      <c r="F282" s="115"/>
      <c r="G282" s="115"/>
      <c r="H282" s="115"/>
      <c r="I282" s="111"/>
      <c r="J282" s="115"/>
      <c r="K282" s="116"/>
      <c r="L282" s="116"/>
      <c r="M282" s="112"/>
      <c r="N282" s="99"/>
    </row>
    <row r="283" spans="1:14" ht="93.75" customHeight="1">
      <c r="A283" s="99"/>
      <c r="B283" s="113"/>
      <c r="C283" s="114"/>
      <c r="D283" s="115"/>
      <c r="E283" s="115"/>
      <c r="F283" s="115"/>
      <c r="G283" s="115"/>
      <c r="H283" s="115"/>
      <c r="I283" s="111"/>
      <c r="J283" s="115"/>
      <c r="K283" s="116"/>
      <c r="L283" s="116"/>
      <c r="M283" s="112"/>
      <c r="N283" s="99"/>
    </row>
    <row r="284" spans="1:14" ht="37.5" customHeight="1">
      <c r="A284" s="99"/>
      <c r="B284" s="113"/>
      <c r="C284" s="114"/>
      <c r="D284" s="115"/>
      <c r="E284" s="115"/>
      <c r="F284" s="115"/>
      <c r="G284" s="115"/>
      <c r="H284" s="115"/>
      <c r="I284" s="111"/>
      <c r="J284" s="115"/>
      <c r="K284" s="116"/>
      <c r="L284" s="116"/>
      <c r="M284" s="112"/>
      <c r="N284" s="99"/>
    </row>
    <row r="285" spans="1:14" ht="75" customHeight="1">
      <c r="A285" s="99"/>
      <c r="B285" s="113"/>
      <c r="C285" s="114"/>
      <c r="D285" s="115"/>
      <c r="E285" s="115"/>
      <c r="F285" s="115"/>
      <c r="G285" s="115"/>
      <c r="H285" s="115"/>
      <c r="I285" s="111"/>
      <c r="J285" s="115"/>
      <c r="K285" s="116"/>
      <c r="L285" s="116"/>
      <c r="M285" s="112"/>
      <c r="N285" s="99"/>
    </row>
    <row r="286" spans="1:14" ht="75" customHeight="1">
      <c r="A286" s="99"/>
      <c r="B286" s="113"/>
      <c r="C286" s="114"/>
      <c r="D286" s="115"/>
      <c r="E286" s="115"/>
      <c r="F286" s="115"/>
      <c r="G286" s="115"/>
      <c r="H286" s="115"/>
      <c r="I286" s="111"/>
      <c r="J286" s="115"/>
      <c r="K286" s="116"/>
      <c r="L286" s="116"/>
      <c r="M286" s="112"/>
      <c r="N286" s="99"/>
    </row>
    <row r="287" spans="1:14" ht="75" customHeight="1">
      <c r="A287" s="99"/>
      <c r="B287" s="113"/>
      <c r="C287" s="114"/>
      <c r="D287" s="115"/>
      <c r="E287" s="115"/>
      <c r="F287" s="115"/>
      <c r="G287" s="115"/>
      <c r="H287" s="115"/>
      <c r="I287" s="111"/>
      <c r="J287" s="115"/>
      <c r="K287" s="116"/>
      <c r="L287" s="116"/>
      <c r="M287" s="112"/>
      <c r="N287" s="99"/>
    </row>
    <row r="288" spans="1:14" ht="37.5" customHeight="1">
      <c r="A288" s="99"/>
      <c r="B288" s="113"/>
      <c r="C288" s="114"/>
      <c r="D288" s="115"/>
      <c r="E288" s="115"/>
      <c r="F288" s="115"/>
      <c r="G288" s="115"/>
      <c r="H288" s="115"/>
      <c r="I288" s="111"/>
      <c r="J288" s="115"/>
      <c r="K288" s="116"/>
      <c r="L288" s="116"/>
      <c r="M288" s="112"/>
      <c r="N288" s="99"/>
    </row>
    <row r="289" spans="1:14" ht="93.75" customHeight="1">
      <c r="A289" s="99"/>
      <c r="B289" s="113"/>
      <c r="C289" s="114"/>
      <c r="D289" s="115"/>
      <c r="E289" s="115"/>
      <c r="F289" s="115"/>
      <c r="G289" s="115"/>
      <c r="H289" s="115"/>
      <c r="I289" s="111"/>
      <c r="J289" s="115"/>
      <c r="K289" s="116"/>
      <c r="L289" s="116"/>
      <c r="M289" s="112"/>
      <c r="N289" s="99"/>
    </row>
    <row r="290" spans="1:14" ht="75" customHeight="1">
      <c r="A290" s="99"/>
      <c r="B290" s="113"/>
      <c r="C290" s="114"/>
      <c r="D290" s="115"/>
      <c r="E290" s="115"/>
      <c r="F290" s="115"/>
      <c r="G290" s="115"/>
      <c r="H290" s="115"/>
      <c r="I290" s="111"/>
      <c r="J290" s="115"/>
      <c r="K290" s="116"/>
      <c r="L290" s="116"/>
      <c r="M290" s="112"/>
      <c r="N290" s="99"/>
    </row>
    <row r="291" spans="1:14" ht="75" customHeight="1">
      <c r="A291" s="99"/>
      <c r="B291" s="113"/>
      <c r="C291" s="114"/>
      <c r="D291" s="115"/>
      <c r="E291" s="115"/>
      <c r="F291" s="115"/>
      <c r="G291" s="115"/>
      <c r="H291" s="115"/>
      <c r="I291" s="111"/>
      <c r="J291" s="115"/>
      <c r="K291" s="116"/>
      <c r="L291" s="116"/>
      <c r="M291" s="112"/>
      <c r="N291" s="99"/>
    </row>
    <row r="292" spans="1:14" ht="93.75" customHeight="1">
      <c r="A292" s="99"/>
      <c r="B292" s="113"/>
      <c r="C292" s="114"/>
      <c r="D292" s="115"/>
      <c r="E292" s="115"/>
      <c r="F292" s="115"/>
      <c r="G292" s="115"/>
      <c r="H292" s="115"/>
      <c r="I292" s="111"/>
      <c r="J292" s="115"/>
      <c r="K292" s="116"/>
      <c r="L292" s="116"/>
      <c r="M292" s="112"/>
      <c r="N292" s="99"/>
    </row>
    <row r="293" spans="1:14" ht="37.5" customHeight="1">
      <c r="A293" s="99"/>
      <c r="B293" s="113"/>
      <c r="C293" s="114"/>
      <c r="D293" s="115"/>
      <c r="E293" s="115"/>
      <c r="F293" s="115"/>
      <c r="G293" s="115"/>
      <c r="H293" s="115"/>
      <c r="I293" s="111"/>
      <c r="J293" s="115"/>
      <c r="K293" s="116"/>
      <c r="L293" s="116"/>
      <c r="M293" s="112"/>
      <c r="N293" s="99"/>
    </row>
    <row r="294" spans="1:14" ht="93.75" customHeight="1">
      <c r="A294" s="99"/>
      <c r="B294" s="113"/>
      <c r="C294" s="114"/>
      <c r="D294" s="115"/>
      <c r="E294" s="115"/>
      <c r="F294" s="115"/>
      <c r="G294" s="115"/>
      <c r="H294" s="115"/>
      <c r="I294" s="111"/>
      <c r="J294" s="115"/>
      <c r="K294" s="116"/>
      <c r="L294" s="116"/>
      <c r="M294" s="112"/>
      <c r="N294" s="99"/>
    </row>
    <row r="295" spans="1:14" ht="75" customHeight="1">
      <c r="A295" s="99"/>
      <c r="B295" s="113"/>
      <c r="C295" s="114"/>
      <c r="D295" s="115"/>
      <c r="E295" s="115"/>
      <c r="F295" s="115"/>
      <c r="G295" s="115"/>
      <c r="H295" s="115"/>
      <c r="I295" s="111"/>
      <c r="J295" s="115"/>
      <c r="K295" s="116"/>
      <c r="L295" s="116"/>
      <c r="M295" s="112"/>
      <c r="N295" s="99"/>
    </row>
    <row r="296" spans="1:14" ht="93.75" customHeight="1">
      <c r="A296" s="99"/>
      <c r="B296" s="113"/>
      <c r="C296" s="114"/>
      <c r="D296" s="115"/>
      <c r="E296" s="115"/>
      <c r="F296" s="115"/>
      <c r="G296" s="115"/>
      <c r="H296" s="115"/>
      <c r="I296" s="111"/>
      <c r="J296" s="115"/>
      <c r="K296" s="116"/>
      <c r="L296" s="116"/>
      <c r="M296" s="112"/>
      <c r="N296" s="99"/>
    </row>
    <row r="297" spans="1:14" ht="75" customHeight="1">
      <c r="A297" s="99"/>
      <c r="B297" s="113"/>
      <c r="C297" s="114"/>
      <c r="D297" s="115"/>
      <c r="E297" s="115"/>
      <c r="F297" s="115"/>
      <c r="G297" s="115"/>
      <c r="H297" s="115"/>
      <c r="I297" s="111"/>
      <c r="J297" s="115"/>
      <c r="K297" s="116"/>
      <c r="L297" s="116"/>
      <c r="M297" s="112"/>
      <c r="N297" s="99"/>
    </row>
    <row r="298" spans="1:14" ht="37.5" customHeight="1">
      <c r="A298" s="99"/>
      <c r="B298" s="113"/>
      <c r="C298" s="114"/>
      <c r="D298" s="115"/>
      <c r="E298" s="115"/>
      <c r="F298" s="115"/>
      <c r="G298" s="115"/>
      <c r="H298" s="115"/>
      <c r="I298" s="111"/>
      <c r="J298" s="115"/>
      <c r="K298" s="116"/>
      <c r="L298" s="116"/>
      <c r="M298" s="112"/>
      <c r="N298" s="99"/>
    </row>
    <row r="299" spans="1:14" ht="56.25" customHeight="1">
      <c r="A299" s="99"/>
      <c r="B299" s="113"/>
      <c r="C299" s="114"/>
      <c r="D299" s="115"/>
      <c r="E299" s="115"/>
      <c r="F299" s="115"/>
      <c r="G299" s="115"/>
      <c r="H299" s="115"/>
      <c r="I299" s="111"/>
      <c r="J299" s="115"/>
      <c r="K299" s="116"/>
      <c r="L299" s="116"/>
      <c r="M299" s="112"/>
      <c r="N299" s="99"/>
    </row>
    <row r="300" spans="1:14" ht="75" customHeight="1">
      <c r="A300" s="99"/>
      <c r="B300" s="113"/>
      <c r="C300" s="114"/>
      <c r="D300" s="115"/>
      <c r="E300" s="115"/>
      <c r="F300" s="115"/>
      <c r="G300" s="115"/>
      <c r="H300" s="115"/>
      <c r="I300" s="111"/>
      <c r="J300" s="115"/>
      <c r="K300" s="116"/>
      <c r="L300" s="116"/>
      <c r="M300" s="112"/>
      <c r="N300" s="99"/>
    </row>
    <row r="301" spans="1:14" ht="75" customHeight="1">
      <c r="A301" s="99"/>
      <c r="B301" s="113"/>
      <c r="C301" s="114"/>
      <c r="D301" s="115"/>
      <c r="E301" s="115"/>
      <c r="F301" s="115"/>
      <c r="G301" s="115"/>
      <c r="H301" s="115"/>
      <c r="I301" s="111"/>
      <c r="J301" s="115"/>
      <c r="K301" s="116"/>
      <c r="L301" s="116"/>
      <c r="M301" s="112"/>
      <c r="N301" s="99"/>
    </row>
    <row r="302" spans="1:14" ht="75" customHeight="1">
      <c r="A302" s="99"/>
      <c r="B302" s="113"/>
      <c r="C302" s="114"/>
      <c r="D302" s="115"/>
      <c r="E302" s="115"/>
      <c r="F302" s="115"/>
      <c r="G302" s="115"/>
      <c r="H302" s="115"/>
      <c r="I302" s="111"/>
      <c r="J302" s="115"/>
      <c r="K302" s="116"/>
      <c r="L302" s="116"/>
      <c r="M302" s="112"/>
      <c r="N302" s="99"/>
    </row>
    <row r="303" spans="1:14" ht="75" customHeight="1">
      <c r="A303" s="99"/>
      <c r="B303" s="113"/>
      <c r="C303" s="114"/>
      <c r="D303" s="115"/>
      <c r="E303" s="115"/>
      <c r="F303" s="115"/>
      <c r="G303" s="115"/>
      <c r="H303" s="115"/>
      <c r="I303" s="111"/>
      <c r="J303" s="115"/>
      <c r="K303" s="116"/>
      <c r="L303" s="116"/>
      <c r="M303" s="112"/>
      <c r="N303" s="99"/>
    </row>
    <row r="304" spans="1:14" ht="93.75" customHeight="1">
      <c r="A304" s="99"/>
      <c r="B304" s="113"/>
      <c r="C304" s="114"/>
      <c r="D304" s="115"/>
      <c r="E304" s="115"/>
      <c r="F304" s="115"/>
      <c r="G304" s="115"/>
      <c r="H304" s="115"/>
      <c r="I304" s="111"/>
      <c r="J304" s="115"/>
      <c r="K304" s="116"/>
      <c r="L304" s="116"/>
      <c r="M304" s="112"/>
      <c r="N304" s="99"/>
    </row>
    <row r="305" spans="1:14" ht="75" customHeight="1">
      <c r="A305" s="99"/>
      <c r="B305" s="113"/>
      <c r="C305" s="114"/>
      <c r="D305" s="115"/>
      <c r="E305" s="115"/>
      <c r="F305" s="115"/>
      <c r="G305" s="115"/>
      <c r="H305" s="115"/>
      <c r="I305" s="111"/>
      <c r="J305" s="115"/>
      <c r="K305" s="116"/>
      <c r="L305" s="116"/>
      <c r="M305" s="112"/>
      <c r="N305" s="99"/>
    </row>
    <row r="306" spans="1:14" ht="150" customHeight="1">
      <c r="A306" s="99"/>
      <c r="B306" s="113"/>
      <c r="C306" s="114"/>
      <c r="D306" s="115"/>
      <c r="E306" s="115"/>
      <c r="F306" s="115"/>
      <c r="G306" s="115"/>
      <c r="H306" s="115"/>
      <c r="I306" s="111"/>
      <c r="J306" s="115"/>
      <c r="K306" s="116"/>
      <c r="L306" s="116"/>
      <c r="M306" s="112"/>
      <c r="N306" s="99"/>
    </row>
    <row r="307" spans="1:14" ht="75" customHeight="1">
      <c r="A307" s="99"/>
      <c r="B307" s="113"/>
      <c r="C307" s="114"/>
      <c r="D307" s="115"/>
      <c r="E307" s="115"/>
      <c r="F307" s="115"/>
      <c r="G307" s="115"/>
      <c r="H307" s="115"/>
      <c r="I307" s="111"/>
      <c r="J307" s="115"/>
      <c r="K307" s="116"/>
      <c r="L307" s="116"/>
      <c r="M307" s="112"/>
      <c r="N307" s="99"/>
    </row>
    <row r="308" spans="1:14" ht="37.5" customHeight="1">
      <c r="A308" s="99"/>
      <c r="B308" s="113"/>
      <c r="C308" s="114"/>
      <c r="D308" s="115"/>
      <c r="E308" s="115"/>
      <c r="F308" s="115"/>
      <c r="G308" s="115"/>
      <c r="H308" s="115"/>
      <c r="I308" s="111"/>
      <c r="J308" s="115"/>
      <c r="K308" s="116"/>
      <c r="L308" s="116"/>
      <c r="M308" s="112"/>
      <c r="N308" s="99"/>
    </row>
    <row r="309" spans="1:14" ht="75" customHeight="1">
      <c r="A309" s="99"/>
      <c r="B309" s="113"/>
      <c r="C309" s="114"/>
      <c r="D309" s="115"/>
      <c r="E309" s="115"/>
      <c r="F309" s="115"/>
      <c r="G309" s="115"/>
      <c r="H309" s="115"/>
      <c r="I309" s="111"/>
      <c r="J309" s="115"/>
      <c r="K309" s="116"/>
      <c r="L309" s="116"/>
      <c r="M309" s="112"/>
      <c r="N309" s="99"/>
    </row>
    <row r="310" spans="1:14" ht="93.75" customHeight="1">
      <c r="A310" s="99"/>
      <c r="B310" s="113"/>
      <c r="C310" s="114"/>
      <c r="D310" s="115"/>
      <c r="E310" s="115"/>
      <c r="F310" s="115"/>
      <c r="G310" s="115"/>
      <c r="H310" s="115"/>
      <c r="I310" s="111"/>
      <c r="J310" s="115"/>
      <c r="K310" s="116"/>
      <c r="L310" s="116"/>
      <c r="M310" s="112"/>
      <c r="N310" s="99"/>
    </row>
    <row r="311" spans="1:14" ht="93.75" customHeight="1">
      <c r="A311" s="99"/>
      <c r="B311" s="113"/>
      <c r="C311" s="114"/>
      <c r="D311" s="115"/>
      <c r="E311" s="115"/>
      <c r="F311" s="115"/>
      <c r="G311" s="115"/>
      <c r="H311" s="115"/>
      <c r="I311" s="111"/>
      <c r="J311" s="115"/>
      <c r="K311" s="116"/>
      <c r="L311" s="116"/>
      <c r="M311" s="112"/>
      <c r="N311" s="99"/>
    </row>
    <row r="312" spans="1:14" ht="75" customHeight="1">
      <c r="A312" s="99"/>
      <c r="B312" s="113"/>
      <c r="C312" s="114"/>
      <c r="D312" s="115"/>
      <c r="E312" s="115"/>
      <c r="F312" s="115"/>
      <c r="G312" s="115"/>
      <c r="H312" s="115"/>
      <c r="I312" s="111"/>
      <c r="J312" s="115"/>
      <c r="K312" s="116"/>
      <c r="L312" s="116"/>
      <c r="M312" s="112"/>
      <c r="N312" s="99"/>
    </row>
    <row r="313" spans="1:14" ht="37.5" customHeight="1">
      <c r="A313" s="99"/>
      <c r="B313" s="113"/>
      <c r="C313" s="114"/>
      <c r="D313" s="115"/>
      <c r="E313" s="115"/>
      <c r="F313" s="115"/>
      <c r="G313" s="115"/>
      <c r="H313" s="115"/>
      <c r="I313" s="111"/>
      <c r="J313" s="115"/>
      <c r="K313" s="116"/>
      <c r="L313" s="116"/>
      <c r="M313" s="112"/>
      <c r="N313" s="99"/>
    </row>
    <row r="314" spans="1:14" ht="112.5" customHeight="1">
      <c r="A314" s="99"/>
      <c r="B314" s="113"/>
      <c r="C314" s="114"/>
      <c r="D314" s="115"/>
      <c r="E314" s="115"/>
      <c r="F314" s="115"/>
      <c r="G314" s="115"/>
      <c r="H314" s="115"/>
      <c r="I314" s="111"/>
      <c r="J314" s="115"/>
      <c r="K314" s="116"/>
      <c r="L314" s="116"/>
      <c r="M314" s="112"/>
      <c r="N314" s="99"/>
    </row>
    <row r="315" spans="1:14" ht="56.25" customHeight="1">
      <c r="A315" s="99"/>
      <c r="B315" s="113"/>
      <c r="C315" s="114"/>
      <c r="D315" s="115"/>
      <c r="E315" s="115"/>
      <c r="F315" s="115"/>
      <c r="G315" s="115"/>
      <c r="H315" s="115"/>
      <c r="I315" s="111"/>
      <c r="J315" s="115"/>
      <c r="K315" s="116"/>
      <c r="L315" s="116"/>
      <c r="M315" s="112"/>
      <c r="N315" s="99"/>
    </row>
    <row r="316" spans="1:14" ht="75" customHeight="1">
      <c r="A316" s="99"/>
      <c r="B316" s="113"/>
      <c r="C316" s="114"/>
      <c r="D316" s="115"/>
      <c r="E316" s="115"/>
      <c r="F316" s="115"/>
      <c r="G316" s="115"/>
      <c r="H316" s="115"/>
      <c r="I316" s="111"/>
      <c r="J316" s="115"/>
      <c r="K316" s="116"/>
      <c r="L316" s="116"/>
      <c r="M316" s="112"/>
      <c r="N316" s="99"/>
    </row>
    <row r="317" spans="1:14" ht="93.75" customHeight="1">
      <c r="A317" s="99"/>
      <c r="B317" s="113"/>
      <c r="C317" s="114"/>
      <c r="D317" s="115"/>
      <c r="E317" s="115"/>
      <c r="F317" s="115"/>
      <c r="G317" s="115"/>
      <c r="H317" s="115"/>
      <c r="I317" s="111"/>
      <c r="J317" s="115"/>
      <c r="K317" s="116"/>
      <c r="L317" s="116"/>
      <c r="M317" s="112"/>
      <c r="N317" s="99"/>
    </row>
    <row r="318" spans="1:14" ht="75" customHeight="1">
      <c r="A318" s="99"/>
      <c r="B318" s="113"/>
      <c r="C318" s="114"/>
      <c r="D318" s="115"/>
      <c r="E318" s="115"/>
      <c r="F318" s="115"/>
      <c r="G318" s="115"/>
      <c r="H318" s="115"/>
      <c r="I318" s="111"/>
      <c r="J318" s="115"/>
      <c r="K318" s="116"/>
      <c r="L318" s="116"/>
      <c r="M318" s="112"/>
      <c r="N318" s="99"/>
    </row>
    <row r="319" spans="1:14" ht="56.25" customHeight="1">
      <c r="A319" s="99"/>
      <c r="B319" s="113"/>
      <c r="C319" s="114"/>
      <c r="D319" s="115"/>
      <c r="E319" s="115"/>
      <c r="F319" s="115"/>
      <c r="G319" s="115"/>
      <c r="H319" s="115"/>
      <c r="I319" s="111"/>
      <c r="J319" s="115"/>
      <c r="K319" s="116"/>
      <c r="L319" s="116"/>
      <c r="M319" s="112"/>
      <c r="N319" s="99"/>
    </row>
    <row r="320" spans="1:14" ht="112.5" customHeight="1">
      <c r="A320" s="99"/>
      <c r="B320" s="113"/>
      <c r="C320" s="114"/>
      <c r="D320" s="115"/>
      <c r="E320" s="115"/>
      <c r="F320" s="115"/>
      <c r="G320" s="115"/>
      <c r="H320" s="115"/>
      <c r="I320" s="111"/>
      <c r="J320" s="115"/>
      <c r="K320" s="116"/>
      <c r="L320" s="116"/>
      <c r="M320" s="112"/>
      <c r="N320" s="99"/>
    </row>
    <row r="321" spans="1:14" ht="75" customHeight="1">
      <c r="A321" s="99"/>
      <c r="B321" s="113"/>
      <c r="C321" s="114"/>
      <c r="D321" s="115"/>
      <c r="E321" s="115"/>
      <c r="F321" s="115"/>
      <c r="G321" s="115"/>
      <c r="H321" s="115"/>
      <c r="I321" s="111"/>
      <c r="J321" s="115"/>
      <c r="K321" s="116"/>
      <c r="L321" s="116"/>
      <c r="M321" s="112"/>
      <c r="N321" s="99"/>
    </row>
    <row r="322" spans="1:14" ht="131.25" customHeight="1">
      <c r="A322" s="99"/>
      <c r="B322" s="113"/>
      <c r="C322" s="114"/>
      <c r="D322" s="115"/>
      <c r="E322" s="115"/>
      <c r="F322" s="115"/>
      <c r="G322" s="115"/>
      <c r="H322" s="115"/>
      <c r="I322" s="111"/>
      <c r="J322" s="115"/>
      <c r="K322" s="116"/>
      <c r="L322" s="116"/>
      <c r="M322" s="112"/>
      <c r="N322" s="99"/>
    </row>
    <row r="323" spans="1:14" ht="75" customHeight="1">
      <c r="A323" s="99"/>
      <c r="B323" s="113"/>
      <c r="C323" s="114"/>
      <c r="D323" s="115"/>
      <c r="E323" s="115"/>
      <c r="F323" s="115"/>
      <c r="G323" s="115"/>
      <c r="H323" s="115"/>
      <c r="I323" s="111"/>
      <c r="J323" s="115"/>
      <c r="K323" s="116"/>
      <c r="L323" s="116"/>
      <c r="M323" s="112"/>
      <c r="N323" s="99"/>
    </row>
    <row r="324" spans="1:14" ht="187.5" customHeight="1">
      <c r="A324" s="99"/>
      <c r="B324" s="113"/>
      <c r="C324" s="114"/>
      <c r="D324" s="115"/>
      <c r="E324" s="115"/>
      <c r="F324" s="115"/>
      <c r="G324" s="115"/>
      <c r="H324" s="115"/>
      <c r="I324" s="111"/>
      <c r="J324" s="115"/>
      <c r="K324" s="116"/>
      <c r="L324" s="116"/>
      <c r="M324" s="112"/>
      <c r="N324" s="99"/>
    </row>
    <row r="325" spans="1:14" ht="75" customHeight="1">
      <c r="A325" s="99"/>
      <c r="B325" s="113"/>
      <c r="C325" s="114"/>
      <c r="D325" s="115"/>
      <c r="E325" s="115"/>
      <c r="F325" s="115"/>
      <c r="G325" s="115"/>
      <c r="H325" s="115"/>
      <c r="I325" s="111"/>
      <c r="J325" s="115"/>
      <c r="K325" s="116"/>
      <c r="L325" s="116"/>
      <c r="M325" s="112"/>
      <c r="N325" s="99"/>
    </row>
    <row r="326" spans="1:14" ht="112.5" customHeight="1">
      <c r="A326" s="99"/>
      <c r="B326" s="113" t="s">
        <v>157</v>
      </c>
      <c r="C326" s="117"/>
      <c r="D326" s="115"/>
      <c r="E326" s="115"/>
      <c r="F326" s="115"/>
      <c r="G326" s="115"/>
      <c r="H326" s="115"/>
      <c r="I326" s="111"/>
      <c r="J326" s="115"/>
      <c r="K326" s="116"/>
      <c r="L326" s="116"/>
      <c r="M326" s="112"/>
      <c r="N326" s="99"/>
    </row>
    <row r="327" spans="1:14" ht="56.25" customHeight="1">
      <c r="A327" s="99"/>
      <c r="B327" s="113"/>
      <c r="C327" s="114"/>
      <c r="D327" s="115"/>
      <c r="E327" s="115"/>
      <c r="F327" s="115"/>
      <c r="G327" s="115"/>
      <c r="H327" s="115"/>
      <c r="I327" s="111"/>
      <c r="J327" s="115"/>
      <c r="K327" s="116"/>
      <c r="L327" s="116"/>
      <c r="M327" s="112"/>
      <c r="N327" s="99"/>
    </row>
    <row r="328" spans="1:14" ht="37.5" customHeight="1">
      <c r="A328" s="99"/>
      <c r="B328" s="113"/>
      <c r="C328" s="114"/>
      <c r="D328" s="115"/>
      <c r="E328" s="115"/>
      <c r="F328" s="115"/>
      <c r="G328" s="115"/>
      <c r="H328" s="115"/>
      <c r="I328" s="111"/>
      <c r="J328" s="115"/>
      <c r="K328" s="116"/>
      <c r="L328" s="116"/>
      <c r="M328" s="112"/>
      <c r="N328" s="99"/>
    </row>
    <row r="329" spans="1:14" ht="75" customHeight="1">
      <c r="A329" s="99"/>
      <c r="B329" s="113"/>
      <c r="C329" s="114"/>
      <c r="D329" s="115"/>
      <c r="E329" s="115"/>
      <c r="F329" s="115"/>
      <c r="G329" s="115"/>
      <c r="H329" s="115"/>
      <c r="I329" s="111"/>
      <c r="J329" s="115"/>
      <c r="K329" s="116"/>
      <c r="L329" s="116"/>
      <c r="M329" s="112"/>
      <c r="N329" s="99"/>
    </row>
    <row r="330" spans="1:14" ht="75" customHeight="1">
      <c r="A330" s="99"/>
      <c r="B330" s="113"/>
      <c r="C330" s="114"/>
      <c r="D330" s="115"/>
      <c r="E330" s="115"/>
      <c r="F330" s="115"/>
      <c r="G330" s="115"/>
      <c r="H330" s="115"/>
      <c r="I330" s="111"/>
      <c r="J330" s="115"/>
      <c r="K330" s="116"/>
      <c r="L330" s="116"/>
      <c r="M330" s="112"/>
      <c r="N330" s="99"/>
    </row>
    <row r="331" spans="1:14" ht="56.25" customHeight="1">
      <c r="A331" s="99"/>
      <c r="B331" s="113"/>
      <c r="C331" s="114"/>
      <c r="D331" s="115"/>
      <c r="E331" s="115"/>
      <c r="F331" s="115"/>
      <c r="G331" s="115"/>
      <c r="H331" s="115"/>
      <c r="I331" s="111"/>
      <c r="J331" s="115"/>
      <c r="K331" s="116"/>
      <c r="L331" s="116"/>
      <c r="M331" s="112"/>
      <c r="N331" s="99"/>
    </row>
    <row r="332" spans="1:14" ht="131.25" customHeight="1">
      <c r="A332" s="99"/>
      <c r="B332" s="113"/>
      <c r="C332" s="114"/>
      <c r="D332" s="115"/>
      <c r="E332" s="115"/>
      <c r="F332" s="115"/>
      <c r="G332" s="115"/>
      <c r="H332" s="115"/>
      <c r="I332" s="111"/>
      <c r="J332" s="115"/>
      <c r="K332" s="116"/>
      <c r="L332" s="116"/>
      <c r="M332" s="112"/>
      <c r="N332" s="99"/>
    </row>
    <row r="333" spans="1:14" ht="93.75" customHeight="1">
      <c r="A333" s="99"/>
      <c r="B333" s="113"/>
      <c r="C333" s="114"/>
      <c r="D333" s="115"/>
      <c r="E333" s="115"/>
      <c r="F333" s="115"/>
      <c r="G333" s="115"/>
      <c r="H333" s="115"/>
      <c r="I333" s="111"/>
      <c r="J333" s="115"/>
      <c r="K333" s="116"/>
      <c r="L333" s="116"/>
      <c r="M333" s="112"/>
      <c r="N333" s="99"/>
    </row>
    <row r="334" spans="1:14" ht="150" customHeight="1">
      <c r="A334" s="99"/>
      <c r="B334" s="113"/>
      <c r="C334" s="114"/>
      <c r="D334" s="115"/>
      <c r="E334" s="115"/>
      <c r="F334" s="115"/>
      <c r="G334" s="115"/>
      <c r="H334" s="115"/>
      <c r="I334" s="111"/>
      <c r="J334" s="115"/>
      <c r="K334" s="116"/>
      <c r="L334" s="116"/>
      <c r="M334" s="112"/>
      <c r="N334" s="99"/>
    </row>
    <row r="335" spans="1:14" ht="93.75" customHeight="1">
      <c r="A335" s="99"/>
      <c r="B335" s="113"/>
      <c r="C335" s="114"/>
      <c r="D335" s="115"/>
      <c r="E335" s="115"/>
      <c r="F335" s="115"/>
      <c r="G335" s="115"/>
      <c r="H335" s="115"/>
      <c r="I335" s="111"/>
      <c r="J335" s="115"/>
      <c r="K335" s="116"/>
      <c r="L335" s="116"/>
      <c r="M335" s="112"/>
      <c r="N335" s="99"/>
    </row>
    <row r="336" spans="1:14" ht="112.5" customHeight="1">
      <c r="A336" s="99"/>
      <c r="B336" s="113"/>
      <c r="C336" s="114"/>
      <c r="D336" s="115"/>
      <c r="E336" s="115"/>
      <c r="F336" s="115"/>
      <c r="G336" s="115"/>
      <c r="H336" s="115"/>
      <c r="I336" s="111"/>
      <c r="J336" s="115"/>
      <c r="K336" s="116"/>
      <c r="L336" s="116"/>
      <c r="M336" s="112"/>
      <c r="N336" s="99"/>
    </row>
    <row r="337" spans="1:14" ht="93.75" customHeight="1">
      <c r="A337" s="99"/>
      <c r="B337" s="113"/>
      <c r="C337" s="114"/>
      <c r="D337" s="115"/>
      <c r="E337" s="115"/>
      <c r="F337" s="115"/>
      <c r="G337" s="115"/>
      <c r="H337" s="115"/>
      <c r="I337" s="111"/>
      <c r="J337" s="115"/>
      <c r="K337" s="116"/>
      <c r="L337" s="116"/>
      <c r="M337" s="112"/>
      <c r="N337" s="99"/>
    </row>
    <row r="338" spans="1:14" ht="150" customHeight="1">
      <c r="A338" s="99"/>
      <c r="B338" s="113"/>
      <c r="C338" s="114"/>
      <c r="D338" s="115"/>
      <c r="E338" s="115"/>
      <c r="F338" s="115"/>
      <c r="G338" s="115"/>
      <c r="H338" s="115"/>
      <c r="I338" s="111"/>
      <c r="J338" s="115"/>
      <c r="K338" s="116"/>
      <c r="L338" s="116"/>
      <c r="M338" s="112"/>
      <c r="N338" s="99"/>
    </row>
    <row r="339" spans="1:14" ht="93.75" customHeight="1">
      <c r="A339" s="99"/>
      <c r="B339" s="113"/>
      <c r="C339" s="114"/>
      <c r="D339" s="115"/>
      <c r="E339" s="115"/>
      <c r="F339" s="115"/>
      <c r="G339" s="115"/>
      <c r="H339" s="115"/>
      <c r="I339" s="111"/>
      <c r="J339" s="115"/>
      <c r="K339" s="116"/>
      <c r="L339" s="116"/>
      <c r="M339" s="112"/>
      <c r="N339" s="99"/>
    </row>
    <row r="340" spans="1:14" ht="93.75" customHeight="1">
      <c r="A340" s="99"/>
      <c r="B340" s="113"/>
      <c r="C340" s="114"/>
      <c r="D340" s="115"/>
      <c r="E340" s="115"/>
      <c r="F340" s="115"/>
      <c r="G340" s="115"/>
      <c r="H340" s="115"/>
      <c r="I340" s="111"/>
      <c r="J340" s="115"/>
      <c r="K340" s="116"/>
      <c r="L340" s="116"/>
      <c r="M340" s="112"/>
      <c r="N340" s="99"/>
    </row>
    <row r="341" spans="1:14" ht="93.75" customHeight="1">
      <c r="A341" s="99"/>
      <c r="B341" s="113"/>
      <c r="C341" s="114"/>
      <c r="D341" s="115"/>
      <c r="E341" s="115"/>
      <c r="F341" s="115"/>
      <c r="G341" s="115"/>
      <c r="H341" s="115"/>
      <c r="I341" s="111"/>
      <c r="J341" s="115"/>
      <c r="K341" s="116"/>
      <c r="L341" s="116"/>
      <c r="M341" s="112"/>
      <c r="N341" s="99"/>
    </row>
    <row r="342" spans="1:14" ht="112.5" customHeight="1">
      <c r="A342" s="99"/>
      <c r="B342" s="113"/>
      <c r="C342" s="114"/>
      <c r="D342" s="115"/>
      <c r="E342" s="115"/>
      <c r="F342" s="115"/>
      <c r="G342" s="115"/>
      <c r="H342" s="115"/>
      <c r="I342" s="111"/>
      <c r="J342" s="115"/>
      <c r="K342" s="116"/>
      <c r="L342" s="116"/>
      <c r="M342" s="112"/>
      <c r="N342" s="99"/>
    </row>
    <row r="343" spans="1:14" ht="93.75" customHeight="1">
      <c r="A343" s="99"/>
      <c r="B343" s="113"/>
      <c r="C343" s="114"/>
      <c r="D343" s="115"/>
      <c r="E343" s="115"/>
      <c r="F343" s="115"/>
      <c r="G343" s="115"/>
      <c r="H343" s="115"/>
      <c r="I343" s="111"/>
      <c r="J343" s="115"/>
      <c r="K343" s="116"/>
      <c r="L343" s="116"/>
      <c r="M343" s="112"/>
      <c r="N343" s="99"/>
    </row>
    <row r="344" spans="1:14" ht="93.75" customHeight="1">
      <c r="A344" s="99"/>
      <c r="B344" s="113"/>
      <c r="C344" s="114"/>
      <c r="D344" s="115"/>
      <c r="E344" s="115"/>
      <c r="F344" s="115"/>
      <c r="G344" s="115"/>
      <c r="H344" s="115"/>
      <c r="I344" s="111"/>
      <c r="J344" s="115"/>
      <c r="K344" s="116"/>
      <c r="L344" s="116"/>
      <c r="M344" s="112"/>
      <c r="N344" s="99"/>
    </row>
    <row r="345" spans="1:14" ht="93.75" customHeight="1">
      <c r="A345" s="99"/>
      <c r="B345" s="113"/>
      <c r="C345" s="114"/>
      <c r="D345" s="115"/>
      <c r="E345" s="115"/>
      <c r="F345" s="115"/>
      <c r="G345" s="115"/>
      <c r="H345" s="115"/>
      <c r="I345" s="111"/>
      <c r="J345" s="115"/>
      <c r="K345" s="116"/>
      <c r="L345" s="116"/>
      <c r="M345" s="112"/>
      <c r="N345" s="99"/>
    </row>
    <row r="346" spans="1:14" ht="75" customHeight="1">
      <c r="A346" s="99"/>
      <c r="B346" s="113"/>
      <c r="C346" s="114"/>
      <c r="D346" s="115"/>
      <c r="E346" s="115"/>
      <c r="F346" s="115"/>
      <c r="G346" s="115"/>
      <c r="H346" s="115"/>
      <c r="I346" s="111"/>
      <c r="J346" s="115"/>
      <c r="K346" s="116"/>
      <c r="L346" s="116"/>
      <c r="M346" s="112"/>
      <c r="N346" s="99"/>
    </row>
    <row r="347" spans="1:14" ht="150" customHeight="1">
      <c r="A347" s="99"/>
      <c r="B347" s="113"/>
      <c r="C347" s="114"/>
      <c r="D347" s="115"/>
      <c r="E347" s="115"/>
      <c r="F347" s="115"/>
      <c r="G347" s="115"/>
      <c r="H347" s="115"/>
      <c r="I347" s="111"/>
      <c r="J347" s="115"/>
      <c r="K347" s="116"/>
      <c r="L347" s="116"/>
      <c r="M347" s="112"/>
      <c r="N347" s="99"/>
    </row>
    <row r="348" spans="1:14" ht="75" customHeight="1">
      <c r="A348" s="99"/>
      <c r="B348" s="113"/>
      <c r="C348" s="114"/>
      <c r="D348" s="115"/>
      <c r="E348" s="115"/>
      <c r="F348" s="115"/>
      <c r="G348" s="115"/>
      <c r="H348" s="115"/>
      <c r="I348" s="111"/>
      <c r="J348" s="115"/>
      <c r="K348" s="116"/>
      <c r="L348" s="116"/>
      <c r="M348" s="112"/>
      <c r="N348" s="99"/>
    </row>
    <row r="349" spans="1:14" ht="112.5" customHeight="1">
      <c r="A349" s="99"/>
      <c r="B349" s="113"/>
      <c r="C349" s="114"/>
      <c r="D349" s="115"/>
      <c r="E349" s="115"/>
      <c r="F349" s="115"/>
      <c r="G349" s="115"/>
      <c r="H349" s="115"/>
      <c r="I349" s="111"/>
      <c r="J349" s="115"/>
      <c r="K349" s="116"/>
      <c r="L349" s="116"/>
      <c r="M349" s="112"/>
      <c r="N349" s="99"/>
    </row>
    <row r="350" spans="1:14" ht="75" customHeight="1">
      <c r="A350" s="99"/>
      <c r="B350" s="113"/>
      <c r="C350" s="114"/>
      <c r="D350" s="115"/>
      <c r="E350" s="115"/>
      <c r="F350" s="115"/>
      <c r="G350" s="115"/>
      <c r="H350" s="115"/>
      <c r="I350" s="111"/>
      <c r="J350" s="115"/>
      <c r="K350" s="116"/>
      <c r="L350" s="116"/>
      <c r="M350" s="112"/>
      <c r="N350" s="99"/>
    </row>
    <row r="351" spans="1:14" ht="56.25" customHeight="1">
      <c r="A351" s="99"/>
      <c r="B351" s="113"/>
      <c r="C351" s="114"/>
      <c r="D351" s="115"/>
      <c r="E351" s="115"/>
      <c r="F351" s="115"/>
      <c r="G351" s="115"/>
      <c r="H351" s="115"/>
      <c r="I351" s="111"/>
      <c r="J351" s="115"/>
      <c r="K351" s="116"/>
      <c r="L351" s="116"/>
      <c r="M351" s="112"/>
      <c r="N351" s="99"/>
    </row>
    <row r="352" spans="1:14" ht="75" customHeight="1">
      <c r="A352" s="99"/>
      <c r="B352" s="113"/>
      <c r="C352" s="114"/>
      <c r="D352" s="115"/>
      <c r="E352" s="115"/>
      <c r="F352" s="115"/>
      <c r="G352" s="115"/>
      <c r="H352" s="115"/>
      <c r="I352" s="111"/>
      <c r="J352" s="115"/>
      <c r="K352" s="116"/>
      <c r="L352" s="116"/>
      <c r="M352" s="112"/>
      <c r="N352" s="99"/>
    </row>
    <row r="353" spans="1:14" ht="187.5" customHeight="1">
      <c r="A353" s="99"/>
      <c r="B353" s="113"/>
      <c r="C353" s="114"/>
      <c r="D353" s="115"/>
      <c r="E353" s="115"/>
      <c r="F353" s="115"/>
      <c r="G353" s="115"/>
      <c r="H353" s="115"/>
      <c r="I353" s="111"/>
      <c r="J353" s="115"/>
      <c r="K353" s="116"/>
      <c r="L353" s="116"/>
      <c r="M353" s="112"/>
      <c r="N353" s="99"/>
    </row>
    <row r="354" spans="1:14" ht="93.75" customHeight="1">
      <c r="A354" s="99"/>
      <c r="B354" s="113"/>
      <c r="C354" s="114"/>
      <c r="D354" s="115"/>
      <c r="E354" s="115"/>
      <c r="F354" s="115"/>
      <c r="G354" s="115"/>
      <c r="H354" s="115"/>
      <c r="I354" s="111"/>
      <c r="J354" s="115"/>
      <c r="K354" s="116"/>
      <c r="L354" s="116"/>
      <c r="M354" s="112"/>
      <c r="N354" s="99"/>
    </row>
    <row r="355" spans="1:14" ht="225" customHeight="1">
      <c r="A355" s="99"/>
      <c r="B355" s="113"/>
      <c r="C355" s="114"/>
      <c r="D355" s="115"/>
      <c r="E355" s="115"/>
      <c r="F355" s="115"/>
      <c r="G355" s="115"/>
      <c r="H355" s="115"/>
      <c r="I355" s="111"/>
      <c r="J355" s="115"/>
      <c r="K355" s="116"/>
      <c r="L355" s="116"/>
      <c r="M355" s="112"/>
      <c r="N355" s="99"/>
    </row>
    <row r="356" spans="1:14" ht="93.75" customHeight="1">
      <c r="A356" s="99"/>
      <c r="B356" s="113"/>
      <c r="C356" s="114"/>
      <c r="D356" s="115"/>
      <c r="E356" s="115"/>
      <c r="F356" s="115"/>
      <c r="G356" s="115"/>
      <c r="H356" s="115"/>
      <c r="I356" s="111"/>
      <c r="J356" s="115"/>
      <c r="K356" s="116"/>
      <c r="L356" s="116"/>
      <c r="M356" s="112"/>
      <c r="N356" s="99"/>
    </row>
    <row r="357" spans="1:14" ht="56.25" customHeight="1">
      <c r="A357" s="99"/>
      <c r="B357" s="113"/>
      <c r="C357" s="114"/>
      <c r="D357" s="115"/>
      <c r="E357" s="115"/>
      <c r="F357" s="115"/>
      <c r="G357" s="115"/>
      <c r="H357" s="115"/>
      <c r="I357" s="111"/>
      <c r="J357" s="115"/>
      <c r="K357" s="116"/>
      <c r="L357" s="116"/>
      <c r="M357" s="112"/>
      <c r="N357" s="99"/>
    </row>
    <row r="358" spans="1:14" ht="75" customHeight="1">
      <c r="A358" s="99"/>
      <c r="B358" s="113"/>
      <c r="C358" s="114"/>
      <c r="D358" s="115"/>
      <c r="E358" s="115"/>
      <c r="F358" s="115"/>
      <c r="G358" s="115"/>
      <c r="H358" s="115"/>
      <c r="I358" s="111"/>
      <c r="J358" s="115"/>
      <c r="K358" s="116"/>
      <c r="L358" s="116"/>
      <c r="M358" s="112"/>
      <c r="N358" s="99"/>
    </row>
    <row r="359" spans="1:14" ht="75" customHeight="1">
      <c r="A359" s="99"/>
      <c r="B359" s="113"/>
      <c r="C359" s="114"/>
      <c r="D359" s="115"/>
      <c r="E359" s="115"/>
      <c r="F359" s="115"/>
      <c r="G359" s="115"/>
      <c r="H359" s="115"/>
      <c r="I359" s="111"/>
      <c r="J359" s="115"/>
      <c r="K359" s="116"/>
      <c r="L359" s="116"/>
      <c r="M359" s="112"/>
      <c r="N359" s="99"/>
    </row>
    <row r="360" spans="1:14" ht="93.75" customHeight="1">
      <c r="A360" s="99"/>
      <c r="B360" s="113"/>
      <c r="C360" s="114"/>
      <c r="D360" s="115"/>
      <c r="E360" s="115"/>
      <c r="F360" s="115"/>
      <c r="G360" s="115"/>
      <c r="H360" s="115"/>
      <c r="I360" s="111"/>
      <c r="J360" s="115"/>
      <c r="K360" s="116"/>
      <c r="L360" s="116"/>
      <c r="M360" s="112"/>
      <c r="N360" s="99"/>
    </row>
    <row r="361" spans="1:14" ht="75" customHeight="1">
      <c r="A361" s="99"/>
      <c r="B361" s="113"/>
      <c r="C361" s="114"/>
      <c r="D361" s="115"/>
      <c r="E361" s="115"/>
      <c r="F361" s="115"/>
      <c r="G361" s="115"/>
      <c r="H361" s="115"/>
      <c r="I361" s="111"/>
      <c r="J361" s="115"/>
      <c r="K361" s="116"/>
      <c r="L361" s="116"/>
      <c r="M361" s="112"/>
      <c r="N361" s="99"/>
    </row>
    <row r="362" spans="1:14" ht="168.75" customHeight="1">
      <c r="A362" s="99"/>
      <c r="B362" s="113"/>
      <c r="C362" s="114"/>
      <c r="D362" s="115"/>
      <c r="E362" s="115"/>
      <c r="F362" s="115"/>
      <c r="G362" s="115"/>
      <c r="H362" s="115"/>
      <c r="I362" s="111"/>
      <c r="J362" s="115"/>
      <c r="K362" s="116"/>
      <c r="L362" s="116"/>
      <c r="M362" s="112"/>
      <c r="N362" s="99"/>
    </row>
    <row r="363" spans="1:14" ht="75" customHeight="1">
      <c r="A363" s="99"/>
      <c r="B363" s="113"/>
      <c r="C363" s="114"/>
      <c r="D363" s="115"/>
      <c r="E363" s="115"/>
      <c r="F363" s="115"/>
      <c r="G363" s="115"/>
      <c r="H363" s="115"/>
      <c r="I363" s="111"/>
      <c r="J363" s="115"/>
      <c r="K363" s="116"/>
      <c r="L363" s="116"/>
      <c r="M363" s="112"/>
      <c r="N363" s="99"/>
    </row>
    <row r="364" spans="1:14" ht="75" customHeight="1">
      <c r="A364" s="99"/>
      <c r="B364" s="113"/>
      <c r="C364" s="114"/>
      <c r="D364" s="115"/>
      <c r="E364" s="115"/>
      <c r="F364" s="115"/>
      <c r="G364" s="115"/>
      <c r="H364" s="115"/>
      <c r="I364" s="111"/>
      <c r="J364" s="115"/>
      <c r="K364" s="116"/>
      <c r="L364" s="116"/>
      <c r="M364" s="112"/>
      <c r="N364" s="99"/>
    </row>
    <row r="365" spans="1:14" ht="75" customHeight="1">
      <c r="A365" s="99"/>
      <c r="B365" s="113"/>
      <c r="C365" s="114"/>
      <c r="D365" s="115"/>
      <c r="E365" s="115"/>
      <c r="F365" s="115"/>
      <c r="G365" s="115"/>
      <c r="H365" s="115"/>
      <c r="I365" s="111"/>
      <c r="J365" s="115"/>
      <c r="K365" s="116"/>
      <c r="L365" s="116"/>
      <c r="M365" s="112"/>
      <c r="N365" s="99"/>
    </row>
    <row r="366" spans="1:14" ht="75" customHeight="1">
      <c r="A366" s="99"/>
      <c r="B366" s="113"/>
      <c r="C366" s="114"/>
      <c r="D366" s="115"/>
      <c r="E366" s="115"/>
      <c r="F366" s="115"/>
      <c r="G366" s="115"/>
      <c r="H366" s="115"/>
      <c r="I366" s="111"/>
      <c r="J366" s="115"/>
      <c r="K366" s="116"/>
      <c r="L366" s="116"/>
      <c r="M366" s="112"/>
      <c r="N366" s="99"/>
    </row>
    <row r="367" spans="1:14" ht="93.75" customHeight="1">
      <c r="A367" s="99"/>
      <c r="B367" s="113"/>
      <c r="C367" s="114"/>
      <c r="D367" s="115"/>
      <c r="E367" s="115"/>
      <c r="F367" s="115"/>
      <c r="G367" s="115"/>
      <c r="H367" s="115"/>
      <c r="I367" s="111"/>
      <c r="J367" s="115"/>
      <c r="K367" s="116"/>
      <c r="L367" s="116"/>
      <c r="M367" s="112"/>
      <c r="N367" s="99"/>
    </row>
    <row r="368" spans="1:14" ht="75" customHeight="1">
      <c r="A368" s="99"/>
      <c r="B368" s="113"/>
      <c r="C368" s="114"/>
      <c r="D368" s="115"/>
      <c r="E368" s="115"/>
      <c r="F368" s="115"/>
      <c r="G368" s="115"/>
      <c r="H368" s="115"/>
      <c r="I368" s="111"/>
      <c r="J368" s="115"/>
      <c r="K368" s="116"/>
      <c r="L368" s="116"/>
      <c r="M368" s="112"/>
      <c r="N368" s="99"/>
    </row>
    <row r="369" spans="1:14" ht="93.75" customHeight="1">
      <c r="A369" s="99"/>
      <c r="B369" s="113"/>
      <c r="C369" s="114"/>
      <c r="D369" s="115"/>
      <c r="E369" s="115"/>
      <c r="F369" s="115"/>
      <c r="G369" s="115"/>
      <c r="H369" s="115"/>
      <c r="I369" s="111"/>
      <c r="J369" s="115"/>
      <c r="K369" s="116"/>
      <c r="L369" s="116"/>
      <c r="M369" s="112"/>
      <c r="N369" s="99"/>
    </row>
    <row r="370" spans="1:14" ht="93.75" customHeight="1">
      <c r="A370" s="99"/>
      <c r="B370" s="113"/>
      <c r="C370" s="114"/>
      <c r="D370" s="115"/>
      <c r="E370" s="115"/>
      <c r="F370" s="115"/>
      <c r="G370" s="115"/>
      <c r="H370" s="115"/>
      <c r="I370" s="111"/>
      <c r="J370" s="115"/>
      <c r="K370" s="116"/>
      <c r="L370" s="116"/>
      <c r="M370" s="112"/>
      <c r="N370" s="99"/>
    </row>
    <row r="371" spans="1:14" ht="93.75" customHeight="1">
      <c r="A371" s="99"/>
      <c r="B371" s="113"/>
      <c r="C371" s="114"/>
      <c r="D371" s="115"/>
      <c r="E371" s="115"/>
      <c r="F371" s="115"/>
      <c r="G371" s="115"/>
      <c r="H371" s="115"/>
      <c r="I371" s="111"/>
      <c r="J371" s="115"/>
      <c r="K371" s="116"/>
      <c r="L371" s="116"/>
      <c r="M371" s="112"/>
      <c r="N371" s="99"/>
    </row>
    <row r="372" spans="1:14" ht="93.75" customHeight="1">
      <c r="A372" s="99"/>
      <c r="B372" s="113"/>
      <c r="C372" s="114"/>
      <c r="D372" s="115"/>
      <c r="E372" s="115"/>
      <c r="F372" s="115"/>
      <c r="G372" s="115"/>
      <c r="H372" s="115"/>
      <c r="I372" s="111"/>
      <c r="J372" s="115"/>
      <c r="K372" s="116"/>
      <c r="L372" s="116"/>
      <c r="M372" s="112"/>
      <c r="N372" s="99"/>
    </row>
    <row r="373" spans="1:14" ht="93.75" customHeight="1">
      <c r="A373" s="99"/>
      <c r="B373" s="113"/>
      <c r="C373" s="114"/>
      <c r="D373" s="115"/>
      <c r="E373" s="115"/>
      <c r="F373" s="115"/>
      <c r="G373" s="115"/>
      <c r="H373" s="115"/>
      <c r="I373" s="111"/>
      <c r="J373" s="115"/>
      <c r="K373" s="116"/>
      <c r="L373" s="116"/>
      <c r="M373" s="112"/>
      <c r="N373" s="99"/>
    </row>
    <row r="374" spans="1:14" ht="187.5" customHeight="1">
      <c r="A374" s="99"/>
      <c r="B374" s="113"/>
      <c r="C374" s="114"/>
      <c r="D374" s="115"/>
      <c r="E374" s="115"/>
      <c r="F374" s="115"/>
      <c r="G374" s="115"/>
      <c r="H374" s="115"/>
      <c r="I374" s="111"/>
      <c r="J374" s="115"/>
      <c r="K374" s="116"/>
      <c r="L374" s="116"/>
      <c r="M374" s="112"/>
      <c r="N374" s="99"/>
    </row>
    <row r="375" spans="1:14" ht="93.75" customHeight="1">
      <c r="A375" s="99"/>
      <c r="B375" s="113"/>
      <c r="C375" s="114"/>
      <c r="D375" s="115"/>
      <c r="E375" s="115"/>
      <c r="F375" s="115"/>
      <c r="G375" s="115"/>
      <c r="H375" s="115"/>
      <c r="I375" s="111"/>
      <c r="J375" s="115"/>
      <c r="K375" s="116"/>
      <c r="L375" s="116"/>
      <c r="M375" s="112"/>
      <c r="N375" s="99"/>
    </row>
    <row r="376" spans="1:14" ht="150" customHeight="1">
      <c r="A376" s="99"/>
      <c r="B376" s="113"/>
      <c r="C376" s="114"/>
      <c r="D376" s="115"/>
      <c r="E376" s="115"/>
      <c r="F376" s="115"/>
      <c r="G376" s="115"/>
      <c r="H376" s="115"/>
      <c r="I376" s="111"/>
      <c r="J376" s="115"/>
      <c r="K376" s="116"/>
      <c r="L376" s="116"/>
      <c r="M376" s="112"/>
      <c r="N376" s="99"/>
    </row>
    <row r="377" spans="1:14" ht="93.75" customHeight="1">
      <c r="A377" s="99"/>
      <c r="B377" s="113"/>
      <c r="C377" s="114"/>
      <c r="D377" s="115"/>
      <c r="E377" s="115"/>
      <c r="F377" s="115"/>
      <c r="G377" s="115"/>
      <c r="H377" s="115"/>
      <c r="I377" s="111"/>
      <c r="J377" s="115"/>
      <c r="K377" s="116"/>
      <c r="L377" s="116"/>
      <c r="M377" s="112"/>
      <c r="N377" s="99"/>
    </row>
    <row r="378" spans="1:14" ht="93.75" customHeight="1">
      <c r="A378" s="99"/>
      <c r="B378" s="113"/>
      <c r="C378" s="114"/>
      <c r="D378" s="115"/>
      <c r="E378" s="115"/>
      <c r="F378" s="115"/>
      <c r="G378" s="115"/>
      <c r="H378" s="115"/>
      <c r="I378" s="111"/>
      <c r="J378" s="115"/>
      <c r="K378" s="116"/>
      <c r="L378" s="116"/>
      <c r="M378" s="112"/>
      <c r="N378" s="99"/>
    </row>
    <row r="379" spans="1:14" ht="93.75" customHeight="1">
      <c r="A379" s="99"/>
      <c r="B379" s="113"/>
      <c r="C379" s="114"/>
      <c r="D379" s="115"/>
      <c r="E379" s="115"/>
      <c r="F379" s="115"/>
      <c r="G379" s="115"/>
      <c r="H379" s="115"/>
      <c r="I379" s="111"/>
      <c r="J379" s="115"/>
      <c r="K379" s="116"/>
      <c r="L379" s="116"/>
      <c r="M379" s="112"/>
      <c r="N379" s="99"/>
    </row>
    <row r="380" spans="1:14" ht="131.25" customHeight="1">
      <c r="A380" s="99"/>
      <c r="B380" s="113" t="s">
        <v>13</v>
      </c>
      <c r="C380" s="117"/>
      <c r="D380" s="115"/>
      <c r="E380" s="115"/>
      <c r="F380" s="115"/>
      <c r="G380" s="115"/>
      <c r="H380" s="115"/>
      <c r="I380" s="111"/>
      <c r="J380" s="115"/>
      <c r="K380" s="116"/>
      <c r="L380" s="116"/>
      <c r="M380" s="112"/>
      <c r="N380" s="99"/>
    </row>
    <row r="381" spans="1:14" ht="37.5" customHeight="1">
      <c r="A381" s="99"/>
      <c r="B381" s="113"/>
      <c r="C381" s="114"/>
      <c r="D381" s="115"/>
      <c r="E381" s="115"/>
      <c r="F381" s="115"/>
      <c r="G381" s="115"/>
      <c r="H381" s="115"/>
      <c r="I381" s="111"/>
      <c r="J381" s="115"/>
      <c r="K381" s="116"/>
      <c r="L381" s="116"/>
      <c r="M381" s="112"/>
      <c r="N381" s="99"/>
    </row>
    <row r="382" spans="1:14" ht="56.25" customHeight="1">
      <c r="A382" s="99"/>
      <c r="B382" s="113"/>
      <c r="C382" s="114"/>
      <c r="D382" s="115"/>
      <c r="E382" s="115"/>
      <c r="F382" s="115"/>
      <c r="G382" s="115"/>
      <c r="H382" s="115"/>
      <c r="I382" s="111"/>
      <c r="J382" s="115"/>
      <c r="K382" s="116"/>
      <c r="L382" s="116"/>
      <c r="M382" s="112"/>
      <c r="N382" s="99"/>
    </row>
    <row r="383" spans="1:14" ht="37.5" customHeight="1">
      <c r="A383" s="99"/>
      <c r="B383" s="113"/>
      <c r="C383" s="114"/>
      <c r="D383" s="115"/>
      <c r="E383" s="115"/>
      <c r="F383" s="115"/>
      <c r="G383" s="115"/>
      <c r="H383" s="115"/>
      <c r="I383" s="111"/>
      <c r="J383" s="115"/>
      <c r="K383" s="116"/>
      <c r="L383" s="116"/>
      <c r="M383" s="112"/>
      <c r="N383" s="99"/>
    </row>
    <row r="384" spans="1:14" ht="75" customHeight="1">
      <c r="A384" s="99"/>
      <c r="B384" s="113"/>
      <c r="C384" s="114"/>
      <c r="D384" s="115"/>
      <c r="E384" s="115"/>
      <c r="F384" s="115"/>
      <c r="G384" s="115"/>
      <c r="H384" s="115"/>
      <c r="I384" s="111"/>
      <c r="J384" s="115"/>
      <c r="K384" s="116"/>
      <c r="L384" s="116"/>
      <c r="M384" s="112"/>
      <c r="N384" s="99"/>
    </row>
    <row r="385" spans="1:14" ht="93.75" customHeight="1">
      <c r="A385" s="99"/>
      <c r="B385" s="113"/>
      <c r="C385" s="114"/>
      <c r="D385" s="115"/>
      <c r="E385" s="115"/>
      <c r="F385" s="115"/>
      <c r="G385" s="115"/>
      <c r="H385" s="115"/>
      <c r="I385" s="111"/>
      <c r="J385" s="115"/>
      <c r="K385" s="116"/>
      <c r="L385" s="116"/>
      <c r="M385" s="112"/>
      <c r="N385" s="99"/>
    </row>
    <row r="386" spans="1:14" ht="93.75" customHeight="1">
      <c r="A386" s="99"/>
      <c r="B386" s="113"/>
      <c r="C386" s="114"/>
      <c r="D386" s="115"/>
      <c r="E386" s="115"/>
      <c r="F386" s="115"/>
      <c r="G386" s="115"/>
      <c r="H386" s="115"/>
      <c r="I386" s="111"/>
      <c r="J386" s="115"/>
      <c r="K386" s="116"/>
      <c r="L386" s="116"/>
      <c r="M386" s="112"/>
      <c r="N386" s="99"/>
    </row>
    <row r="387" spans="1:14" ht="75" customHeight="1">
      <c r="A387" s="99"/>
      <c r="B387" s="113"/>
      <c r="C387" s="114"/>
      <c r="D387" s="115"/>
      <c r="E387" s="115"/>
      <c r="F387" s="115"/>
      <c r="G387" s="115"/>
      <c r="H387" s="115"/>
      <c r="I387" s="111"/>
      <c r="J387" s="115"/>
      <c r="K387" s="116"/>
      <c r="L387" s="116"/>
      <c r="M387" s="112"/>
      <c r="N387" s="99"/>
    </row>
    <row r="388" spans="1:14" ht="93.75" customHeight="1">
      <c r="A388" s="99"/>
      <c r="B388" s="113"/>
      <c r="C388" s="114"/>
      <c r="D388" s="115"/>
      <c r="E388" s="115"/>
      <c r="F388" s="115"/>
      <c r="G388" s="115"/>
      <c r="H388" s="115"/>
      <c r="I388" s="111"/>
      <c r="J388" s="115"/>
      <c r="K388" s="116"/>
      <c r="L388" s="116"/>
      <c r="M388" s="112"/>
      <c r="N388" s="99"/>
    </row>
    <row r="389" spans="1:14" ht="75" customHeight="1">
      <c r="A389" s="99"/>
      <c r="B389" s="113"/>
      <c r="C389" s="114"/>
      <c r="D389" s="115"/>
      <c r="E389" s="115"/>
      <c r="F389" s="115"/>
      <c r="G389" s="115"/>
      <c r="H389" s="115"/>
      <c r="I389" s="111"/>
      <c r="J389" s="115"/>
      <c r="K389" s="116"/>
      <c r="L389" s="116"/>
      <c r="M389" s="112"/>
      <c r="N389" s="99"/>
    </row>
    <row r="390" spans="1:14" ht="75" customHeight="1">
      <c r="A390" s="99"/>
      <c r="B390" s="113"/>
      <c r="C390" s="114"/>
      <c r="D390" s="115"/>
      <c r="E390" s="115"/>
      <c r="F390" s="115"/>
      <c r="G390" s="115"/>
      <c r="H390" s="115"/>
      <c r="I390" s="111"/>
      <c r="J390" s="115"/>
      <c r="K390" s="116"/>
      <c r="L390" s="116"/>
      <c r="M390" s="112"/>
      <c r="N390" s="99"/>
    </row>
    <row r="391" spans="1:14" ht="93.75" customHeight="1">
      <c r="A391" s="99"/>
      <c r="B391" s="113"/>
      <c r="C391" s="114"/>
      <c r="D391" s="115"/>
      <c r="E391" s="115"/>
      <c r="F391" s="115"/>
      <c r="G391" s="115"/>
      <c r="H391" s="115"/>
      <c r="I391" s="111"/>
      <c r="J391" s="115"/>
      <c r="K391" s="116"/>
      <c r="L391" s="116"/>
      <c r="M391" s="112"/>
      <c r="N391" s="99"/>
    </row>
    <row r="392" spans="1:14" ht="75" customHeight="1">
      <c r="A392" s="99"/>
      <c r="B392" s="113"/>
      <c r="C392" s="114"/>
      <c r="D392" s="115"/>
      <c r="E392" s="115"/>
      <c r="F392" s="115"/>
      <c r="G392" s="115"/>
      <c r="H392" s="115"/>
      <c r="I392" s="111"/>
      <c r="J392" s="115"/>
      <c r="K392" s="116"/>
      <c r="L392" s="116"/>
      <c r="M392" s="112"/>
      <c r="N392" s="99"/>
    </row>
    <row r="393" spans="1:14" ht="56.25" customHeight="1">
      <c r="A393" s="99"/>
      <c r="B393" s="113"/>
      <c r="C393" s="114"/>
      <c r="D393" s="115"/>
      <c r="E393" s="115"/>
      <c r="F393" s="115"/>
      <c r="G393" s="115"/>
      <c r="H393" s="115"/>
      <c r="I393" s="111"/>
      <c r="J393" s="115"/>
      <c r="K393" s="116"/>
      <c r="L393" s="116"/>
      <c r="M393" s="112"/>
      <c r="N393" s="99"/>
    </row>
    <row r="394" spans="1:14" ht="37.5" customHeight="1">
      <c r="A394" s="99"/>
      <c r="B394" s="113"/>
      <c r="C394" s="114"/>
      <c r="D394" s="115"/>
      <c r="E394" s="115"/>
      <c r="F394" s="115"/>
      <c r="G394" s="115"/>
      <c r="H394" s="115"/>
      <c r="I394" s="111"/>
      <c r="J394" s="115"/>
      <c r="K394" s="116"/>
      <c r="L394" s="116"/>
      <c r="M394" s="112"/>
      <c r="N394" s="99"/>
    </row>
    <row r="395" spans="1:14" ht="75" customHeight="1">
      <c r="A395" s="99"/>
      <c r="B395" s="113"/>
      <c r="C395" s="114"/>
      <c r="D395" s="115"/>
      <c r="E395" s="115"/>
      <c r="F395" s="115"/>
      <c r="G395" s="115"/>
      <c r="H395" s="115"/>
      <c r="I395" s="111"/>
      <c r="J395" s="115"/>
      <c r="K395" s="116"/>
      <c r="L395" s="116"/>
      <c r="M395" s="112"/>
      <c r="N395" s="99"/>
    </row>
    <row r="396" spans="1:14" ht="56.25" customHeight="1">
      <c r="A396" s="99"/>
      <c r="B396" s="113"/>
      <c r="C396" s="114"/>
      <c r="D396" s="115"/>
      <c r="E396" s="115"/>
      <c r="F396" s="115"/>
      <c r="G396" s="115"/>
      <c r="H396" s="115"/>
      <c r="I396" s="111"/>
      <c r="J396" s="115"/>
      <c r="K396" s="116"/>
      <c r="L396" s="116"/>
      <c r="M396" s="112"/>
      <c r="N396" s="99"/>
    </row>
    <row r="397" spans="1:14" ht="37.5" customHeight="1">
      <c r="A397" s="99"/>
      <c r="B397" s="113"/>
      <c r="C397" s="114"/>
      <c r="D397" s="115"/>
      <c r="E397" s="115"/>
      <c r="F397" s="115"/>
      <c r="G397" s="115"/>
      <c r="H397" s="115"/>
      <c r="I397" s="111"/>
      <c r="J397" s="115"/>
      <c r="K397" s="116"/>
      <c r="L397" s="116"/>
      <c r="M397" s="112"/>
      <c r="N397" s="99"/>
    </row>
    <row r="398" spans="1:14" ht="56.25" customHeight="1">
      <c r="A398" s="99"/>
      <c r="B398" s="113"/>
      <c r="C398" s="114"/>
      <c r="D398" s="115"/>
      <c r="E398" s="115"/>
      <c r="F398" s="115"/>
      <c r="G398" s="115"/>
      <c r="H398" s="115"/>
      <c r="I398" s="111"/>
      <c r="J398" s="115"/>
      <c r="K398" s="116"/>
      <c r="L398" s="116"/>
      <c r="M398" s="112"/>
      <c r="N398" s="99"/>
    </row>
    <row r="399" spans="1:14" ht="75" customHeight="1">
      <c r="A399" s="99"/>
      <c r="B399" s="113"/>
      <c r="C399" s="114"/>
      <c r="D399" s="115"/>
      <c r="E399" s="115"/>
      <c r="F399" s="115"/>
      <c r="G399" s="115"/>
      <c r="H399" s="115"/>
      <c r="I399" s="111"/>
      <c r="J399" s="115"/>
      <c r="K399" s="116"/>
      <c r="L399" s="116"/>
      <c r="M399" s="112"/>
      <c r="N399" s="99"/>
    </row>
    <row r="400" spans="1:14" ht="93.75" customHeight="1">
      <c r="A400" s="99"/>
      <c r="B400" s="113"/>
      <c r="C400" s="114"/>
      <c r="D400" s="115"/>
      <c r="E400" s="115"/>
      <c r="F400" s="115"/>
      <c r="G400" s="115"/>
      <c r="H400" s="115"/>
      <c r="I400" s="111"/>
      <c r="J400" s="115"/>
      <c r="K400" s="116"/>
      <c r="L400" s="116"/>
      <c r="M400" s="112"/>
      <c r="N400" s="99"/>
    </row>
    <row r="401" spans="1:14" ht="75" customHeight="1">
      <c r="A401" s="99"/>
      <c r="B401" s="113"/>
      <c r="C401" s="114"/>
      <c r="D401" s="115"/>
      <c r="E401" s="115"/>
      <c r="F401" s="115"/>
      <c r="G401" s="115"/>
      <c r="H401" s="115"/>
      <c r="I401" s="111"/>
      <c r="J401" s="115"/>
      <c r="K401" s="116"/>
      <c r="L401" s="116"/>
      <c r="M401" s="112"/>
      <c r="N401" s="99"/>
    </row>
    <row r="402" spans="1:14" ht="131.25" customHeight="1">
      <c r="A402" s="99"/>
      <c r="B402" s="113"/>
      <c r="C402" s="114"/>
      <c r="D402" s="115"/>
      <c r="E402" s="115"/>
      <c r="F402" s="115"/>
      <c r="G402" s="115"/>
      <c r="H402" s="115"/>
      <c r="I402" s="111"/>
      <c r="J402" s="115"/>
      <c r="K402" s="116"/>
      <c r="L402" s="116"/>
      <c r="M402" s="112"/>
      <c r="N402" s="99"/>
    </row>
    <row r="403" spans="1:14" ht="56.25" customHeight="1">
      <c r="A403" s="99"/>
      <c r="B403" s="113"/>
      <c r="C403" s="114"/>
      <c r="D403" s="115"/>
      <c r="E403" s="115"/>
      <c r="F403" s="115"/>
      <c r="G403" s="115"/>
      <c r="H403" s="115"/>
      <c r="I403" s="111"/>
      <c r="J403" s="115"/>
      <c r="K403" s="116"/>
      <c r="L403" s="116"/>
      <c r="M403" s="112"/>
      <c r="N403" s="99"/>
    </row>
    <row r="404" spans="1:14" ht="75" customHeight="1">
      <c r="A404" s="99"/>
      <c r="B404" s="113"/>
      <c r="C404" s="114"/>
      <c r="D404" s="115"/>
      <c r="E404" s="115"/>
      <c r="F404" s="115"/>
      <c r="G404" s="115"/>
      <c r="H404" s="115"/>
      <c r="I404" s="111"/>
      <c r="J404" s="115"/>
      <c r="K404" s="116"/>
      <c r="L404" s="116"/>
      <c r="M404" s="112"/>
      <c r="N404" s="99"/>
    </row>
    <row r="405" spans="1:14" ht="75" customHeight="1">
      <c r="A405" s="99"/>
      <c r="B405" s="113"/>
      <c r="C405" s="114"/>
      <c r="D405" s="115"/>
      <c r="E405" s="115"/>
      <c r="F405" s="115"/>
      <c r="G405" s="115"/>
      <c r="H405" s="115"/>
      <c r="I405" s="111"/>
      <c r="J405" s="115"/>
      <c r="K405" s="116"/>
      <c r="L405" s="116"/>
      <c r="M405" s="112"/>
      <c r="N405" s="99"/>
    </row>
    <row r="406" spans="1:14" ht="75" customHeight="1">
      <c r="A406" s="99"/>
      <c r="B406" s="113"/>
      <c r="C406" s="114"/>
      <c r="D406" s="115"/>
      <c r="E406" s="115"/>
      <c r="F406" s="115"/>
      <c r="G406" s="115"/>
      <c r="H406" s="115"/>
      <c r="I406" s="111"/>
      <c r="J406" s="115"/>
      <c r="K406" s="116"/>
      <c r="L406" s="116"/>
      <c r="M406" s="112"/>
      <c r="N406" s="99"/>
    </row>
    <row r="407" spans="1:14" ht="56.25" customHeight="1">
      <c r="A407" s="99"/>
      <c r="B407" s="113"/>
      <c r="C407" s="114"/>
      <c r="D407" s="115"/>
      <c r="E407" s="115"/>
      <c r="F407" s="115"/>
      <c r="G407" s="115"/>
      <c r="H407" s="115"/>
      <c r="I407" s="111"/>
      <c r="J407" s="115"/>
      <c r="K407" s="116"/>
      <c r="L407" s="116"/>
      <c r="M407" s="112"/>
      <c r="N407" s="99"/>
    </row>
    <row r="408" spans="1:14" ht="93.75" customHeight="1">
      <c r="A408" s="99"/>
      <c r="B408" s="113"/>
      <c r="C408" s="114"/>
      <c r="D408" s="115"/>
      <c r="E408" s="115"/>
      <c r="F408" s="115"/>
      <c r="G408" s="115"/>
      <c r="H408" s="115"/>
      <c r="I408" s="111"/>
      <c r="J408" s="115"/>
      <c r="K408" s="116"/>
      <c r="L408" s="116"/>
      <c r="M408" s="112"/>
      <c r="N408" s="99"/>
    </row>
    <row r="409" spans="1:14" ht="56.25" customHeight="1">
      <c r="A409" s="99"/>
      <c r="B409" s="113"/>
      <c r="C409" s="114"/>
      <c r="D409" s="115"/>
      <c r="E409" s="115"/>
      <c r="F409" s="115"/>
      <c r="G409" s="115"/>
      <c r="H409" s="115"/>
      <c r="I409" s="111"/>
      <c r="J409" s="115"/>
      <c r="K409" s="116"/>
      <c r="L409" s="116"/>
      <c r="M409" s="112"/>
      <c r="N409" s="99"/>
    </row>
    <row r="410" spans="1:14" ht="19.5" customHeight="1">
      <c r="A410" s="99"/>
      <c r="B410" s="113"/>
      <c r="C410" s="114"/>
      <c r="D410" s="115"/>
      <c r="E410" s="115"/>
      <c r="F410" s="115"/>
      <c r="G410" s="115"/>
      <c r="H410" s="115"/>
      <c r="I410" s="111"/>
      <c r="J410" s="115"/>
      <c r="K410" s="116"/>
      <c r="L410" s="116"/>
      <c r="M410" s="112"/>
      <c r="N410" s="99"/>
    </row>
    <row r="411" spans="1:14" ht="56.25" customHeight="1">
      <c r="A411" s="99"/>
      <c r="B411" s="113"/>
      <c r="C411" s="114"/>
      <c r="D411" s="115"/>
      <c r="E411" s="115"/>
      <c r="F411" s="115"/>
      <c r="G411" s="115"/>
      <c r="H411" s="115"/>
      <c r="I411" s="111"/>
      <c r="J411" s="115"/>
      <c r="K411" s="116"/>
      <c r="L411" s="116"/>
      <c r="M411" s="112"/>
      <c r="N411" s="99"/>
    </row>
    <row r="412" spans="1:14" ht="56.25" customHeight="1">
      <c r="A412" s="99"/>
      <c r="B412" s="113"/>
      <c r="C412" s="114"/>
      <c r="D412" s="115"/>
      <c r="E412" s="115"/>
      <c r="F412" s="115"/>
      <c r="G412" s="115"/>
      <c r="H412" s="115"/>
      <c r="I412" s="111"/>
      <c r="J412" s="115"/>
      <c r="K412" s="116"/>
      <c r="L412" s="116"/>
      <c r="M412" s="112"/>
      <c r="N412" s="99"/>
    </row>
    <row r="413" spans="1:14" ht="56.25" customHeight="1">
      <c r="A413" s="99"/>
      <c r="B413" s="113"/>
      <c r="C413" s="114"/>
      <c r="D413" s="115"/>
      <c r="E413" s="115"/>
      <c r="F413" s="115"/>
      <c r="G413" s="115"/>
      <c r="H413" s="115"/>
      <c r="I413" s="111"/>
      <c r="J413" s="115"/>
      <c r="K413" s="116"/>
      <c r="L413" s="116"/>
      <c r="M413" s="112"/>
      <c r="N413" s="99"/>
    </row>
    <row r="414" spans="1:14" ht="56.25" customHeight="1">
      <c r="A414" s="99"/>
      <c r="B414" s="113"/>
      <c r="C414" s="114"/>
      <c r="D414" s="115"/>
      <c r="E414" s="115"/>
      <c r="F414" s="115"/>
      <c r="G414" s="115"/>
      <c r="H414" s="115"/>
      <c r="I414" s="111"/>
      <c r="J414" s="115"/>
      <c r="K414" s="116"/>
      <c r="L414" s="116"/>
      <c r="M414" s="112"/>
      <c r="N414" s="99"/>
    </row>
    <row r="415" spans="1:14" ht="75" customHeight="1">
      <c r="A415" s="99"/>
      <c r="B415" s="113"/>
      <c r="C415" s="114"/>
      <c r="D415" s="115"/>
      <c r="E415" s="115"/>
      <c r="F415" s="115"/>
      <c r="G415" s="115"/>
      <c r="H415" s="115"/>
      <c r="I415" s="111"/>
      <c r="J415" s="115"/>
      <c r="K415" s="116"/>
      <c r="L415" s="116"/>
      <c r="M415" s="112"/>
      <c r="N415" s="99"/>
    </row>
    <row r="416" spans="1:14" ht="37.5" customHeight="1">
      <c r="A416" s="99"/>
      <c r="B416" s="113"/>
      <c r="C416" s="114"/>
      <c r="D416" s="115"/>
      <c r="E416" s="115"/>
      <c r="F416" s="115"/>
      <c r="G416" s="115"/>
      <c r="H416" s="115"/>
      <c r="I416" s="111"/>
      <c r="J416" s="115"/>
      <c r="K416" s="116"/>
      <c r="L416" s="116"/>
      <c r="M416" s="112"/>
      <c r="N416" s="99"/>
    </row>
    <row r="417" spans="1:14" ht="112.5" customHeight="1">
      <c r="A417" s="99"/>
      <c r="B417" s="113"/>
      <c r="C417" s="114"/>
      <c r="D417" s="115"/>
      <c r="E417" s="115"/>
      <c r="F417" s="115"/>
      <c r="G417" s="115"/>
      <c r="H417" s="115"/>
      <c r="I417" s="111"/>
      <c r="J417" s="115"/>
      <c r="K417" s="116"/>
      <c r="L417" s="116"/>
      <c r="M417" s="112"/>
      <c r="N417" s="99"/>
    </row>
    <row r="418" spans="1:14" ht="37.5" customHeight="1">
      <c r="A418" s="99"/>
      <c r="B418" s="113"/>
      <c r="C418" s="114"/>
      <c r="D418" s="115"/>
      <c r="E418" s="115"/>
      <c r="F418" s="115"/>
      <c r="G418" s="115"/>
      <c r="H418" s="115"/>
      <c r="I418" s="111"/>
      <c r="J418" s="115"/>
      <c r="K418" s="116"/>
      <c r="L418" s="116"/>
      <c r="M418" s="112"/>
      <c r="N418" s="99"/>
    </row>
    <row r="419" spans="1:14" ht="75" customHeight="1">
      <c r="A419" s="99"/>
      <c r="B419" s="113"/>
      <c r="C419" s="114"/>
      <c r="D419" s="115"/>
      <c r="E419" s="115"/>
      <c r="F419" s="115"/>
      <c r="G419" s="115"/>
      <c r="H419" s="115"/>
      <c r="I419" s="111"/>
      <c r="J419" s="115"/>
      <c r="K419" s="116"/>
      <c r="L419" s="116"/>
      <c r="M419" s="112"/>
      <c r="N419" s="99"/>
    </row>
    <row r="420" spans="1:14" ht="93.75" customHeight="1">
      <c r="A420" s="99"/>
      <c r="B420" s="113"/>
      <c r="C420" s="114"/>
      <c r="D420" s="115"/>
      <c r="E420" s="115"/>
      <c r="F420" s="115"/>
      <c r="G420" s="115"/>
      <c r="H420" s="115"/>
      <c r="I420" s="111"/>
      <c r="J420" s="115"/>
      <c r="K420" s="116"/>
      <c r="L420" s="116"/>
      <c r="M420" s="112"/>
      <c r="N420" s="99"/>
    </row>
    <row r="421" spans="1:14" ht="37.5" customHeight="1">
      <c r="A421" s="99"/>
      <c r="B421" s="113"/>
      <c r="C421" s="114"/>
      <c r="D421" s="115"/>
      <c r="E421" s="115"/>
      <c r="F421" s="115"/>
      <c r="G421" s="115"/>
      <c r="H421" s="115"/>
      <c r="I421" s="111"/>
      <c r="J421" s="115"/>
      <c r="K421" s="116"/>
      <c r="L421" s="116"/>
      <c r="M421" s="112"/>
      <c r="N421" s="99"/>
    </row>
    <row r="422" spans="1:14" ht="93.75" customHeight="1">
      <c r="A422" s="99"/>
      <c r="B422" s="113"/>
      <c r="C422" s="114"/>
      <c r="D422" s="115"/>
      <c r="E422" s="115"/>
      <c r="F422" s="115"/>
      <c r="G422" s="115"/>
      <c r="H422" s="115"/>
      <c r="I422" s="111"/>
      <c r="J422" s="115"/>
      <c r="K422" s="116"/>
      <c r="L422" s="116"/>
      <c r="M422" s="112"/>
      <c r="N422" s="99"/>
    </row>
    <row r="423" spans="1:14" ht="56.25" customHeight="1">
      <c r="A423" s="99"/>
      <c r="B423" s="113"/>
      <c r="C423" s="114"/>
      <c r="D423" s="115"/>
      <c r="E423" s="115"/>
      <c r="F423" s="115"/>
      <c r="G423" s="115"/>
      <c r="H423" s="115"/>
      <c r="I423" s="111"/>
      <c r="J423" s="115"/>
      <c r="K423" s="116"/>
      <c r="L423" s="116"/>
      <c r="M423" s="112"/>
      <c r="N423" s="99"/>
    </row>
    <row r="424" spans="1:14" ht="150" customHeight="1">
      <c r="A424" s="99"/>
      <c r="B424" s="113" t="s">
        <v>49</v>
      </c>
      <c r="C424" s="117"/>
      <c r="D424" s="115"/>
      <c r="E424" s="115"/>
      <c r="F424" s="115"/>
      <c r="G424" s="115"/>
      <c r="H424" s="115"/>
      <c r="I424" s="111"/>
      <c r="J424" s="115"/>
      <c r="K424" s="116"/>
      <c r="L424" s="116"/>
      <c r="M424" s="112"/>
      <c r="N424" s="99"/>
    </row>
    <row r="425" spans="1:14" ht="56.25" customHeight="1">
      <c r="A425" s="99"/>
      <c r="B425" s="113"/>
      <c r="C425" s="114"/>
      <c r="D425" s="115"/>
      <c r="E425" s="115"/>
      <c r="F425" s="115"/>
      <c r="G425" s="115"/>
      <c r="H425" s="115"/>
      <c r="I425" s="111"/>
      <c r="J425" s="115"/>
      <c r="K425" s="116"/>
      <c r="L425" s="116"/>
      <c r="M425" s="112"/>
      <c r="N425" s="99"/>
    </row>
    <row r="426" spans="1:14" ht="75" customHeight="1">
      <c r="A426" s="99"/>
      <c r="B426" s="113"/>
      <c r="C426" s="114"/>
      <c r="D426" s="115"/>
      <c r="E426" s="115"/>
      <c r="F426" s="115"/>
      <c r="G426" s="115"/>
      <c r="H426" s="115"/>
      <c r="I426" s="111"/>
      <c r="J426" s="115"/>
      <c r="K426" s="116"/>
      <c r="L426" s="116"/>
      <c r="M426" s="112"/>
      <c r="N426" s="99"/>
    </row>
    <row r="427" spans="1:14" ht="37.5" customHeight="1">
      <c r="A427" s="99"/>
      <c r="B427" s="113"/>
      <c r="C427" s="114"/>
      <c r="D427" s="115"/>
      <c r="E427" s="115"/>
      <c r="F427" s="115"/>
      <c r="G427" s="115"/>
      <c r="H427" s="115"/>
      <c r="I427" s="111"/>
      <c r="J427" s="115"/>
      <c r="K427" s="116"/>
      <c r="L427" s="116"/>
      <c r="M427" s="112"/>
      <c r="N427" s="99"/>
    </row>
    <row r="428" spans="1:14" ht="19.5" customHeight="1">
      <c r="A428" s="99"/>
      <c r="B428" s="113"/>
      <c r="C428" s="114"/>
      <c r="D428" s="115"/>
      <c r="E428" s="115"/>
      <c r="F428" s="115"/>
      <c r="G428" s="115"/>
      <c r="H428" s="115"/>
      <c r="I428" s="111"/>
      <c r="J428" s="115"/>
      <c r="K428" s="116"/>
      <c r="L428" s="116"/>
      <c r="M428" s="112"/>
      <c r="N428" s="99"/>
    </row>
    <row r="429" spans="1:14" ht="131.25" customHeight="1">
      <c r="A429" s="99"/>
      <c r="B429" s="113"/>
      <c r="C429" s="114"/>
      <c r="D429" s="115"/>
      <c r="E429" s="115"/>
      <c r="F429" s="115"/>
      <c r="G429" s="115"/>
      <c r="H429" s="115"/>
      <c r="I429" s="111"/>
      <c r="J429" s="115"/>
      <c r="K429" s="116"/>
      <c r="L429" s="116"/>
      <c r="M429" s="112"/>
      <c r="N429" s="99"/>
    </row>
    <row r="430" spans="1:14" ht="19.5" customHeight="1">
      <c r="A430" s="99"/>
      <c r="B430" s="113"/>
      <c r="C430" s="114"/>
      <c r="D430" s="115"/>
      <c r="E430" s="115"/>
      <c r="F430" s="115"/>
      <c r="G430" s="115"/>
      <c r="H430" s="115"/>
      <c r="I430" s="111"/>
      <c r="J430" s="115"/>
      <c r="K430" s="116"/>
      <c r="L430" s="116"/>
      <c r="M430" s="112"/>
      <c r="N430" s="99"/>
    </row>
    <row r="431" spans="1:14" ht="75" customHeight="1">
      <c r="A431" s="99"/>
      <c r="B431" s="113"/>
      <c r="C431" s="114"/>
      <c r="D431" s="115"/>
      <c r="E431" s="115"/>
      <c r="F431" s="115"/>
      <c r="G431" s="115"/>
      <c r="H431" s="115"/>
      <c r="I431" s="111"/>
      <c r="J431" s="115"/>
      <c r="K431" s="116"/>
      <c r="L431" s="116"/>
      <c r="M431" s="112"/>
      <c r="N431" s="99"/>
    </row>
    <row r="432" spans="1:14" ht="56.25" customHeight="1">
      <c r="A432" s="99"/>
      <c r="B432" s="113"/>
      <c r="C432" s="114"/>
      <c r="D432" s="115"/>
      <c r="E432" s="115"/>
      <c r="F432" s="115"/>
      <c r="G432" s="115"/>
      <c r="H432" s="115"/>
      <c r="I432" s="111"/>
      <c r="J432" s="115"/>
      <c r="K432" s="116"/>
      <c r="L432" s="116"/>
      <c r="M432" s="112"/>
      <c r="N432" s="99"/>
    </row>
    <row r="433" spans="1:14" ht="93.75" customHeight="1">
      <c r="A433" s="99"/>
      <c r="B433" s="113"/>
      <c r="C433" s="114"/>
      <c r="D433" s="115"/>
      <c r="E433" s="115"/>
      <c r="F433" s="115"/>
      <c r="G433" s="115"/>
      <c r="H433" s="115"/>
      <c r="I433" s="111"/>
      <c r="J433" s="115"/>
      <c r="K433" s="116"/>
      <c r="L433" s="116"/>
      <c r="M433" s="112"/>
      <c r="N433" s="99"/>
    </row>
    <row r="434" spans="1:14" ht="19.5" customHeight="1">
      <c r="A434" s="99"/>
      <c r="B434" s="113"/>
      <c r="C434" s="114"/>
      <c r="D434" s="115"/>
      <c r="E434" s="115"/>
      <c r="F434" s="115"/>
      <c r="G434" s="115"/>
      <c r="H434" s="115"/>
      <c r="I434" s="111"/>
      <c r="J434" s="115"/>
      <c r="K434" s="116"/>
      <c r="L434" s="116"/>
      <c r="M434" s="112"/>
      <c r="N434" s="99"/>
    </row>
    <row r="435" spans="1:14" ht="56.25" customHeight="1">
      <c r="A435" s="99"/>
      <c r="B435" s="113"/>
      <c r="C435" s="114"/>
      <c r="D435" s="115"/>
      <c r="E435" s="115"/>
      <c r="F435" s="115"/>
      <c r="G435" s="115"/>
      <c r="H435" s="115"/>
      <c r="I435" s="111"/>
      <c r="J435" s="115"/>
      <c r="K435" s="116"/>
      <c r="L435" s="116"/>
      <c r="M435" s="112"/>
      <c r="N435" s="99"/>
    </row>
    <row r="436" spans="1:14" ht="56.25" customHeight="1">
      <c r="A436" s="99"/>
      <c r="B436" s="113"/>
      <c r="C436" s="114"/>
      <c r="D436" s="115"/>
      <c r="E436" s="115"/>
      <c r="F436" s="115"/>
      <c r="G436" s="115"/>
      <c r="H436" s="115"/>
      <c r="I436" s="111"/>
      <c r="J436" s="115"/>
      <c r="K436" s="116"/>
      <c r="L436" s="116"/>
      <c r="M436" s="112"/>
      <c r="N436" s="99"/>
    </row>
    <row r="437" spans="1:14" ht="75" customHeight="1">
      <c r="A437" s="99"/>
      <c r="B437" s="113"/>
      <c r="C437" s="114"/>
      <c r="D437" s="115"/>
      <c r="E437" s="115"/>
      <c r="F437" s="115"/>
      <c r="G437" s="115"/>
      <c r="H437" s="115"/>
      <c r="I437" s="111"/>
      <c r="J437" s="115"/>
      <c r="K437" s="116"/>
      <c r="L437" s="116"/>
      <c r="M437" s="112"/>
      <c r="N437" s="99"/>
    </row>
    <row r="438" spans="1:14" ht="93.75" customHeight="1">
      <c r="A438" s="99"/>
      <c r="B438" s="113"/>
      <c r="C438" s="114"/>
      <c r="D438" s="115"/>
      <c r="E438" s="115"/>
      <c r="F438" s="115"/>
      <c r="G438" s="115"/>
      <c r="H438" s="115"/>
      <c r="I438" s="111"/>
      <c r="J438" s="115"/>
      <c r="K438" s="116"/>
      <c r="L438" s="116"/>
      <c r="M438" s="112"/>
      <c r="N438" s="99"/>
    </row>
    <row r="439" spans="1:14" ht="37.5" customHeight="1">
      <c r="A439" s="99"/>
      <c r="B439" s="113"/>
      <c r="C439" s="114"/>
      <c r="D439" s="115"/>
      <c r="E439" s="115"/>
      <c r="F439" s="115"/>
      <c r="G439" s="115"/>
      <c r="H439" s="115"/>
      <c r="I439" s="111"/>
      <c r="J439" s="115"/>
      <c r="K439" s="116"/>
      <c r="L439" s="116"/>
      <c r="M439" s="112"/>
      <c r="N439" s="99"/>
    </row>
    <row r="440" spans="1:14" ht="37.5" customHeight="1">
      <c r="A440" s="99"/>
      <c r="B440" s="113"/>
      <c r="C440" s="114"/>
      <c r="D440" s="115"/>
      <c r="E440" s="115"/>
      <c r="F440" s="115"/>
      <c r="G440" s="115"/>
      <c r="H440" s="115"/>
      <c r="I440" s="111"/>
      <c r="J440" s="115"/>
      <c r="K440" s="116"/>
      <c r="L440" s="116"/>
      <c r="M440" s="112"/>
      <c r="N440" s="99"/>
    </row>
    <row r="441" spans="1:14" ht="37.5" customHeight="1">
      <c r="A441" s="99"/>
      <c r="B441" s="113"/>
      <c r="C441" s="114"/>
      <c r="D441" s="115"/>
      <c r="E441" s="115"/>
      <c r="F441" s="115"/>
      <c r="G441" s="115"/>
      <c r="H441" s="115"/>
      <c r="I441" s="111"/>
      <c r="J441" s="115"/>
      <c r="K441" s="116"/>
      <c r="L441" s="116"/>
      <c r="M441" s="112"/>
      <c r="N441" s="99"/>
    </row>
    <row r="442" spans="1:14" ht="37.5" customHeight="1">
      <c r="A442" s="99"/>
      <c r="B442" s="113"/>
      <c r="C442" s="114"/>
      <c r="D442" s="115"/>
      <c r="E442" s="115"/>
      <c r="F442" s="115"/>
      <c r="G442" s="115"/>
      <c r="H442" s="115"/>
      <c r="I442" s="111"/>
      <c r="J442" s="115"/>
      <c r="K442" s="116"/>
      <c r="L442" s="116"/>
      <c r="M442" s="112"/>
      <c r="N442" s="99"/>
    </row>
    <row r="443" spans="1:14" ht="19.5" customHeight="1">
      <c r="A443" s="99"/>
      <c r="B443" s="113"/>
      <c r="C443" s="114"/>
      <c r="D443" s="115"/>
      <c r="E443" s="115"/>
      <c r="F443" s="115"/>
      <c r="G443" s="115"/>
      <c r="H443" s="115"/>
      <c r="I443" s="111"/>
      <c r="J443" s="115"/>
      <c r="K443" s="116"/>
      <c r="L443" s="116"/>
      <c r="M443" s="112"/>
      <c r="N443" s="99"/>
    </row>
    <row r="444" spans="1:15" ht="19.5" customHeight="1">
      <c r="A444" s="23"/>
      <c r="B444" s="34"/>
      <c r="C444" s="114"/>
      <c r="D444" s="115"/>
      <c r="E444" s="115"/>
      <c r="F444" s="115"/>
      <c r="G444" s="115"/>
      <c r="H444" s="115"/>
      <c r="I444" s="115"/>
      <c r="J444" s="115"/>
      <c r="K444" s="116"/>
      <c r="L444" s="116"/>
      <c r="M444" s="112"/>
      <c r="N444" s="23"/>
      <c r="O444" s="211"/>
    </row>
  </sheetData>
  <sheetProtection/>
  <mergeCells count="20">
    <mergeCell ref="N14:O14"/>
    <mergeCell ref="P14:Q14"/>
    <mergeCell ref="D15:I15"/>
    <mergeCell ref="D16:I16"/>
    <mergeCell ref="B9:M9"/>
    <mergeCell ref="B10:M10"/>
    <mergeCell ref="B11:M11"/>
    <mergeCell ref="B13:B15"/>
    <mergeCell ref="C13:C15"/>
    <mergeCell ref="D13:J13"/>
    <mergeCell ref="K13:K15"/>
    <mergeCell ref="L13:Q13"/>
    <mergeCell ref="D14:J14"/>
    <mergeCell ref="L14:M14"/>
    <mergeCell ref="N1:Q1"/>
    <mergeCell ref="N2:Q2"/>
    <mergeCell ref="N3:Q3"/>
    <mergeCell ref="N4:Q4"/>
    <mergeCell ref="B7:M7"/>
    <mergeCell ref="B8:M8"/>
  </mergeCells>
  <printOptions/>
  <pageMargins left="0.7" right="0.7" top="0.75" bottom="0.75" header="0.3" footer="0.3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AutoBVT</cp:lastModifiedBy>
  <cp:lastPrinted>2022-11-08T08:28:13Z</cp:lastPrinted>
  <dcterms:created xsi:type="dcterms:W3CDTF">1996-10-08T23:32:33Z</dcterms:created>
  <dcterms:modified xsi:type="dcterms:W3CDTF">2022-11-08T08:29:12Z</dcterms:modified>
  <cp:category/>
  <cp:version/>
  <cp:contentType/>
  <cp:contentStatus/>
</cp:coreProperties>
</file>